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tabRatio="601" activeTab="0"/>
  </bookViews>
  <sheets>
    <sheet name="Pri2000" sheetId="1" r:id="rId1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<sst xmlns="http://schemas.openxmlformats.org/spreadsheetml/2006/main" count="108" uniqueCount="89">
  <si>
    <t>ABSTRACT OF VOTES</t>
  </si>
  <si>
    <t>Cast at the Primary Election     May 23, 2000</t>
  </si>
  <si>
    <t>Issued by Pete T. Cenarrusa, Secretary of State</t>
  </si>
  <si>
    <t>State of Idaho</t>
  </si>
  <si>
    <t>United States</t>
  </si>
  <si>
    <t>U.S. Representative</t>
  </si>
  <si>
    <t>Supreme Court Justice</t>
  </si>
  <si>
    <t>Judge</t>
  </si>
  <si>
    <t>President</t>
  </si>
  <si>
    <t>1st District</t>
  </si>
  <si>
    <t>2nd District</t>
  </si>
  <si>
    <t>Court</t>
  </si>
  <si>
    <t>Voting Statistics</t>
  </si>
  <si>
    <t>Rep.</t>
  </si>
  <si>
    <t>Dem.</t>
  </si>
  <si>
    <t>Appeals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</si>
  <si>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</si>
  <si>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</si>
  <si>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</si>
  <si>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</si>
  <si>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</si>
  <si>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</si>
  <si>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</si>
  <si>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</si>
  <si>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</si>
  <si>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</si>
  <si>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</si>
  <si>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</si>
  <si>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</si>
  <si>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</si>
  <si>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</si>
  <si>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</si>
  <si>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</si>
  <si>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</si>
  <si>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</si>
  <si>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</si>
  <si>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</si>
  <si>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</si>
  <si>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</si>
  <si>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</si>
  <si>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</si>
  <si>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</si>
  <si>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</si>
  <si>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</si>
  <si>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</si>
  <si>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</si>
  <si>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</si>
  <si>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</si>
  <si>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</si>
  <si>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</si>
  <si>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</si>
  <si>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</si>
  <si>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</si>
  <si>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</si>
  <si>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</si>
  <si>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</si>
  <si>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</si>
  <si>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</si>
  <si>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</si>
  <si>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</si>
  <si>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</si>
  <si>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</si>
  <si>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</si>
  <si>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</si>
  <si>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</si>
  <si>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</si>
  <si>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</si>
  <si>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</si>
  <si>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George W. Bush</t>
  </si>
  <si>
    <t>Alan Keyes</t>
  </si>
  <si>
    <t>Al Gore</t>
  </si>
  <si>
    <t>Lyndon H. 
LaRouche Jr.</t>
  </si>
  <si>
    <t>None of the
Names Shown</t>
  </si>
  <si>
    <t>Craig S. Benjamin</t>
  </si>
  <si>
    <t>Harley D. Brown</t>
  </si>
  <si>
    <t>Dennis Mansfield</t>
  </si>
  <si>
    <t>Ron McMurray</t>
  </si>
  <si>
    <t>C.L. "Butch" Otter</t>
  </si>
  <si>
    <t>A. "Big Jim" Pratt</t>
  </si>
  <si>
    <t>David Shepherd</t>
  </si>
  <si>
    <t>Gene Summa</t>
  </si>
  <si>
    <t>Linda Pall</t>
  </si>
  <si>
    <t>Jack Wayne Chappell</t>
  </si>
  <si>
    <t>Craig Williams</t>
  </si>
  <si>
    <t>To Succeed</t>
  </si>
  <si>
    <t>Cathy Silak</t>
  </si>
  <si>
    <t>Dan Eismann</t>
  </si>
  <si>
    <t>Darrel R. Perry</t>
  </si>
  <si>
    <t>Mike Simpson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</si>
</sst>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6" fillId="0" borderId="4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textRotation="90"/>
    </xf>
    <xf numFmtId="1" fontId="6" fillId="0" borderId="9" xfId="0" applyNumberFormat="1" applyFont="1" applyFill="1" applyBorder="1" applyAlignment="1">
      <alignment horizontal="center" vertical="center" textRotation="90" wrapText="1"/>
    </xf>
    <xf numFmtId="3" fontId="6" fillId="0" borderId="0" xfId="0" applyNumberFormat="1" applyFont="1" applyBorder="1" applyAlignment="1">
      <alignment horizontal="left" vertical="center" textRotation="90"/>
    </xf>
    <xf numFmtId="0" fontId="6" fillId="0" borderId="4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0" fontId="6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0" fontId="5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6" fillId="0" borderId="9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="75" zoomScaleNormal="75" workbookViewId="0" topLeftCell="U24">
      <selection activeCell="Z8" sqref="Z8:Z51"/>
    </sheetView>
  </sheetViews>
  <sheetFormatPr defaultColWidth="9.140625" defaultRowHeight="12.75"/>
  <cols>
    <col min="1" max="1" width="10.57421875" style="71" customWidth="1"/>
    <col min="2" max="22" width="9.28125" style="9" customWidth="1"/>
    <col min="23" max="23" width="3.421875" style="9" customWidth="1"/>
    <col min="24" max="27" width="9.7109375" style="9" customWidth="1"/>
    <col min="28" max="37" width="8.7109375" style="9" customWidth="1"/>
    <col min="38" max="38" width="3.7109375" style="9" customWidth="1"/>
    <col min="39" max="42" width="8.7109375" style="9" customWidth="1"/>
    <col min="43" max="43" width="5.7109375" style="11" customWidth="1"/>
    <col min="44" max="44" width="6.28125" style="9" customWidth="1"/>
    <col min="45" max="51" width="5.7109375" style="9" customWidth="1"/>
    <col min="52" max="16384" width="6.7109375" style="9" customWidth="1"/>
  </cols>
  <sheetData>
    <row r="1" spans="1:43" s="3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Q1" s="4"/>
    </row>
    <row r="2" spans="1:43" s="3" customFormat="1" ht="18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Q2" s="4"/>
    </row>
    <row r="3" spans="1:27" ht="12.75">
      <c r="A3" s="8" t="s">
        <v>2</v>
      </c>
      <c r="AA3" s="10" t="s">
        <v>3</v>
      </c>
    </row>
    <row r="4" spans="1:43" s="6" customFormat="1" ht="12.75">
      <c r="A4" s="12"/>
      <c r="B4" s="13" t="s">
        <v>4</v>
      </c>
      <c r="C4" s="14"/>
      <c r="D4" s="14"/>
      <c r="E4" s="14"/>
      <c r="F4" s="14"/>
      <c r="G4" s="15"/>
      <c r="H4" s="13" t="s">
        <v>5</v>
      </c>
      <c r="I4" s="14"/>
      <c r="J4" s="14"/>
      <c r="K4" s="14"/>
      <c r="L4" s="14"/>
      <c r="M4" s="14"/>
      <c r="N4" s="14"/>
      <c r="O4" s="14"/>
      <c r="P4" s="15"/>
      <c r="Q4" s="13" t="s">
        <v>5</v>
      </c>
      <c r="R4" s="14"/>
      <c r="S4" s="15"/>
      <c r="T4" s="13" t="s">
        <v>6</v>
      </c>
      <c r="U4" s="15"/>
      <c r="V4" s="16" t="s">
        <v>7</v>
      </c>
      <c r="W4" s="17"/>
      <c r="X4" s="18"/>
      <c r="Y4" s="17"/>
      <c r="Z4" s="19"/>
      <c r="AA4" s="20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7"/>
    </row>
    <row r="5" spans="1:43" s="6" customFormat="1" ht="12.75">
      <c r="A5" s="21"/>
      <c r="B5" s="22" t="s">
        <v>8</v>
      </c>
      <c r="C5" s="23"/>
      <c r="D5" s="23"/>
      <c r="E5" s="23"/>
      <c r="F5" s="24"/>
      <c r="G5" s="25"/>
      <c r="H5" s="22" t="s">
        <v>9</v>
      </c>
      <c r="I5" s="24"/>
      <c r="J5" s="24"/>
      <c r="K5" s="24"/>
      <c r="L5" s="24"/>
      <c r="M5" s="24"/>
      <c r="N5" s="23"/>
      <c r="O5" s="24"/>
      <c r="P5" s="25"/>
      <c r="Q5" s="26" t="s">
        <v>10</v>
      </c>
      <c r="R5" s="23"/>
      <c r="S5" s="27"/>
      <c r="T5" s="80" t="s">
        <v>84</v>
      </c>
      <c r="U5" s="81"/>
      <c r="V5" s="28" t="s">
        <v>11</v>
      </c>
      <c r="X5" s="29" t="s">
        <v>12</v>
      </c>
      <c r="Y5" s="5"/>
      <c r="Z5" s="30"/>
      <c r="AA5" s="31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7"/>
    </row>
    <row r="6" spans="1:43" s="35" customFormat="1" ht="12.75">
      <c r="A6" s="32"/>
      <c r="B6" s="33" t="s">
        <v>13</v>
      </c>
      <c r="C6" s="33" t="s">
        <v>13</v>
      </c>
      <c r="D6" s="33" t="s">
        <v>13</v>
      </c>
      <c r="E6" s="33" t="s">
        <v>14</v>
      </c>
      <c r="F6" s="33" t="s">
        <v>14</v>
      </c>
      <c r="G6" s="33" t="s">
        <v>14</v>
      </c>
      <c r="H6" s="33" t="s">
        <v>13</v>
      </c>
      <c r="I6" s="33" t="s">
        <v>13</v>
      </c>
      <c r="J6" s="33" t="s">
        <v>13</v>
      </c>
      <c r="K6" s="33" t="s">
        <v>13</v>
      </c>
      <c r="L6" s="33" t="s">
        <v>13</v>
      </c>
      <c r="M6" s="33" t="s">
        <v>13</v>
      </c>
      <c r="N6" s="33" t="s">
        <v>13</v>
      </c>
      <c r="O6" s="33" t="s">
        <v>13</v>
      </c>
      <c r="P6" s="33" t="s">
        <v>14</v>
      </c>
      <c r="Q6" s="33" t="s">
        <v>13</v>
      </c>
      <c r="R6" s="33" t="s">
        <v>14</v>
      </c>
      <c r="S6" s="33" t="s">
        <v>14</v>
      </c>
      <c r="T6" s="82" t="s">
        <v>85</v>
      </c>
      <c r="U6" s="83"/>
      <c r="V6" s="34" t="s">
        <v>15</v>
      </c>
      <c r="X6" s="36"/>
      <c r="Y6" s="37"/>
      <c r="Z6" s="37"/>
      <c r="AA6" s="3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9"/>
    </row>
    <row r="7" spans="1:43" s="43" customFormat="1" ht="105" customHeight="1">
      <c r="A7" s="40" t="s">
        <v>16</v>
      </c>
      <c r="B7" s="41" t="s">
        <v>68</v>
      </c>
      <c r="C7" s="41" t="s">
        <v>69</v>
      </c>
      <c r="D7" s="41" t="s">
        <v>72</v>
      </c>
      <c r="E7" s="41" t="s">
        <v>70</v>
      </c>
      <c r="F7" s="41" t="s">
        <v>71</v>
      </c>
      <c r="G7" s="41" t="s">
        <v>72</v>
      </c>
      <c r="H7" s="41" t="s">
        <v>73</v>
      </c>
      <c r="I7" s="41" t="s">
        <v>74</v>
      </c>
      <c r="J7" s="41" t="s">
        <v>75</v>
      </c>
      <c r="K7" s="41" t="s">
        <v>76</v>
      </c>
      <c r="L7" s="41" t="s">
        <v>77</v>
      </c>
      <c r="M7" s="41" t="s">
        <v>78</v>
      </c>
      <c r="N7" s="41" t="s">
        <v>79</v>
      </c>
      <c r="O7" s="41" t="s">
        <v>80</v>
      </c>
      <c r="P7" s="41" t="s">
        <v>81</v>
      </c>
      <c r="Q7" s="41" t="s">
        <v>88</v>
      </c>
      <c r="R7" s="41" t="s">
        <v>82</v>
      </c>
      <c r="S7" s="41" t="s">
        <v>83</v>
      </c>
      <c r="T7" s="41" t="s">
        <v>86</v>
      </c>
      <c r="U7" s="41" t="s">
        <v>85</v>
      </c>
      <c r="V7" s="42" t="s">
        <v>87</v>
      </c>
      <c r="X7" s="41" t="s">
        <v>17</v>
      </c>
      <c r="Y7" s="41" t="s">
        <v>18</v>
      </c>
      <c r="Z7" s="41" t="s">
        <v>19</v>
      </c>
      <c r="AA7" s="44" t="s">
        <v>20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45"/>
    </row>
    <row r="8" spans="1:42" s="51" customFormat="1" ht="12.75">
      <c r="A8" s="46" t="s">
        <v>21</v>
      </c>
      <c r="B8" s="47">
        <v>26127</v>
      </c>
      <c r="C8" s="48">
        <v>7572</v>
      </c>
      <c r="D8" s="48">
        <v>3495</v>
      </c>
      <c r="E8" s="48">
        <v>6701</v>
      </c>
      <c r="F8" s="48">
        <v>300</v>
      </c>
      <c r="G8" s="48">
        <v>719</v>
      </c>
      <c r="H8" s="48">
        <v>1080</v>
      </c>
      <c r="I8" s="47">
        <v>340</v>
      </c>
      <c r="J8" s="47">
        <v>7051</v>
      </c>
      <c r="K8" s="48">
        <v>5380</v>
      </c>
      <c r="L8" s="49">
        <v>12448</v>
      </c>
      <c r="M8" s="50">
        <v>341</v>
      </c>
      <c r="N8" s="48">
        <v>238</v>
      </c>
      <c r="O8" s="50">
        <v>586</v>
      </c>
      <c r="P8" s="48">
        <v>3468</v>
      </c>
      <c r="Q8" s="47">
        <v>5405</v>
      </c>
      <c r="R8" s="48">
        <v>473</v>
      </c>
      <c r="S8" s="49">
        <v>2724</v>
      </c>
      <c r="T8" s="47">
        <v>20209</v>
      </c>
      <c r="U8" s="48">
        <v>21982</v>
      </c>
      <c r="V8" s="49">
        <v>31491</v>
      </c>
      <c r="X8" s="47">
        <v>4920</v>
      </c>
      <c r="Y8" s="48">
        <f>145201+X8</f>
        <v>150121</v>
      </c>
      <c r="Z8" s="48">
        <v>47775</v>
      </c>
      <c r="AA8" s="52">
        <f aca="true" t="shared" si="0" ref="AA8:AA23">Z8/Y8</f>
        <v>0.31824328375110744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</row>
    <row r="9" spans="1:42" s="51" customFormat="1" ht="12.75">
      <c r="A9" s="46" t="s">
        <v>22</v>
      </c>
      <c r="B9" s="54">
        <v>752</v>
      </c>
      <c r="C9" s="55">
        <v>146</v>
      </c>
      <c r="D9" s="55">
        <v>53</v>
      </c>
      <c r="E9" s="55">
        <v>63</v>
      </c>
      <c r="F9" s="55">
        <v>11</v>
      </c>
      <c r="G9" s="55">
        <v>10</v>
      </c>
      <c r="H9" s="55">
        <v>19</v>
      </c>
      <c r="I9" s="54">
        <v>13</v>
      </c>
      <c r="J9" s="54">
        <v>202</v>
      </c>
      <c r="K9" s="55">
        <v>167</v>
      </c>
      <c r="L9" s="56">
        <v>539</v>
      </c>
      <c r="M9" s="51">
        <v>18</v>
      </c>
      <c r="N9" s="55">
        <v>10</v>
      </c>
      <c r="O9" s="51">
        <v>14</v>
      </c>
      <c r="P9" s="55">
        <v>68</v>
      </c>
      <c r="Q9" s="54"/>
      <c r="R9" s="55"/>
      <c r="S9" s="56"/>
      <c r="T9" s="54">
        <v>622</v>
      </c>
      <c r="U9" s="55">
        <v>444</v>
      </c>
      <c r="V9" s="56">
        <v>696</v>
      </c>
      <c r="X9" s="54">
        <v>69</v>
      </c>
      <c r="Y9" s="55">
        <v>2458</v>
      </c>
      <c r="Z9" s="55">
        <v>1180</v>
      </c>
      <c r="AA9" s="52">
        <f t="shared" si="0"/>
        <v>0.48006509357200977</v>
      </c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</row>
    <row r="10" spans="1:42" s="51" customFormat="1" ht="12.75">
      <c r="A10" s="46" t="s">
        <v>23</v>
      </c>
      <c r="B10" s="54">
        <v>3741</v>
      </c>
      <c r="C10" s="55">
        <v>883</v>
      </c>
      <c r="D10" s="55">
        <v>147</v>
      </c>
      <c r="E10" s="55">
        <v>3413</v>
      </c>
      <c r="F10" s="55">
        <v>565</v>
      </c>
      <c r="G10" s="55">
        <v>833</v>
      </c>
      <c r="H10" s="55"/>
      <c r="I10" s="54"/>
      <c r="J10" s="54"/>
      <c r="K10" s="55"/>
      <c r="L10" s="56"/>
      <c r="N10" s="55"/>
      <c r="P10" s="55"/>
      <c r="Q10" s="54">
        <v>4494</v>
      </c>
      <c r="R10" s="55">
        <v>1069</v>
      </c>
      <c r="S10" s="56">
        <v>3150</v>
      </c>
      <c r="T10" s="54">
        <v>5894</v>
      </c>
      <c r="U10" s="55">
        <v>4089</v>
      </c>
      <c r="V10" s="56">
        <v>8074</v>
      </c>
      <c r="X10" s="54">
        <v>477</v>
      </c>
      <c r="Y10" s="55">
        <v>37562</v>
      </c>
      <c r="Z10" s="55">
        <v>10534</v>
      </c>
      <c r="AA10" s="52">
        <f t="shared" si="0"/>
        <v>0.2804430009051701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</row>
    <row r="11" spans="1:42" s="51" customFormat="1" ht="12.75">
      <c r="A11" s="46" t="s">
        <v>24</v>
      </c>
      <c r="B11" s="54">
        <v>1486</v>
      </c>
      <c r="C11" s="55">
        <v>233</v>
      </c>
      <c r="D11" s="55">
        <v>72</v>
      </c>
      <c r="E11" s="55">
        <v>43</v>
      </c>
      <c r="F11" s="55">
        <v>8</v>
      </c>
      <c r="G11" s="55">
        <v>0</v>
      </c>
      <c r="H11" s="55"/>
      <c r="I11" s="54"/>
      <c r="J11" s="54"/>
      <c r="K11" s="55"/>
      <c r="L11" s="56"/>
      <c r="N11" s="55"/>
      <c r="P11" s="55"/>
      <c r="Q11" s="54">
        <v>1736</v>
      </c>
      <c r="R11" s="55">
        <v>14</v>
      </c>
      <c r="S11" s="56">
        <v>40</v>
      </c>
      <c r="T11" s="54">
        <v>1223</v>
      </c>
      <c r="U11" s="55">
        <v>621</v>
      </c>
      <c r="V11" s="56">
        <v>1463</v>
      </c>
      <c r="X11" s="54">
        <v>173</v>
      </c>
      <c r="Y11" s="55">
        <v>3375</v>
      </c>
      <c r="Z11" s="55">
        <v>2116</v>
      </c>
      <c r="AA11" s="52">
        <f t="shared" si="0"/>
        <v>0.6269629629629629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s="51" customFormat="1" ht="12.75">
      <c r="A12" s="57" t="s">
        <v>25</v>
      </c>
      <c r="B12" s="58">
        <v>680</v>
      </c>
      <c r="C12" s="59">
        <v>342</v>
      </c>
      <c r="D12" s="59">
        <v>6</v>
      </c>
      <c r="E12" s="59">
        <v>226</v>
      </c>
      <c r="F12" s="59">
        <v>57</v>
      </c>
      <c r="G12" s="59">
        <v>10</v>
      </c>
      <c r="H12" s="59">
        <v>24</v>
      </c>
      <c r="I12" s="58">
        <v>9</v>
      </c>
      <c r="J12" s="58">
        <v>383</v>
      </c>
      <c r="K12" s="59">
        <v>55</v>
      </c>
      <c r="L12" s="60">
        <v>512</v>
      </c>
      <c r="M12" s="61">
        <v>15</v>
      </c>
      <c r="N12" s="59">
        <v>29</v>
      </c>
      <c r="O12" s="61">
        <v>3</v>
      </c>
      <c r="P12" s="59">
        <v>280</v>
      </c>
      <c r="Q12" s="58"/>
      <c r="R12" s="59"/>
      <c r="S12" s="60"/>
      <c r="T12" s="58">
        <v>912</v>
      </c>
      <c r="U12" s="59">
        <v>510</v>
      </c>
      <c r="V12" s="60">
        <v>850</v>
      </c>
      <c r="X12" s="58">
        <v>43</v>
      </c>
      <c r="Y12" s="59">
        <v>4648</v>
      </c>
      <c r="Z12" s="59">
        <v>1539</v>
      </c>
      <c r="AA12" s="62">
        <f t="shared" si="0"/>
        <v>0.33111015490533563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s="51" customFormat="1" ht="12.75">
      <c r="A13" s="46" t="s">
        <v>26</v>
      </c>
      <c r="B13" s="54">
        <v>4957</v>
      </c>
      <c r="C13" s="55">
        <v>1018</v>
      </c>
      <c r="D13" s="55">
        <v>634</v>
      </c>
      <c r="E13" s="55">
        <v>459</v>
      </c>
      <c r="F13" s="55">
        <v>51</v>
      </c>
      <c r="G13" s="55">
        <v>101</v>
      </c>
      <c r="H13" s="55"/>
      <c r="I13" s="54"/>
      <c r="J13" s="54"/>
      <c r="K13" s="55"/>
      <c r="L13" s="56"/>
      <c r="N13" s="55"/>
      <c r="P13" s="55"/>
      <c r="Q13" s="54">
        <v>5863</v>
      </c>
      <c r="R13" s="55">
        <v>156</v>
      </c>
      <c r="S13" s="56">
        <v>406</v>
      </c>
      <c r="T13" s="54">
        <v>5364</v>
      </c>
      <c r="U13" s="55">
        <v>1684</v>
      </c>
      <c r="V13" s="56">
        <v>6164</v>
      </c>
      <c r="X13" s="54">
        <v>754</v>
      </c>
      <c r="Y13" s="55">
        <v>18843</v>
      </c>
      <c r="Z13" s="55">
        <v>7658</v>
      </c>
      <c r="AA13" s="52">
        <f t="shared" si="0"/>
        <v>0.40641086875762883</v>
      </c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2" s="51" customFormat="1" ht="12.75">
      <c r="A14" s="46" t="s">
        <v>27</v>
      </c>
      <c r="B14" s="54">
        <v>439</v>
      </c>
      <c r="C14" s="55">
        <v>66</v>
      </c>
      <c r="D14" s="55">
        <v>18</v>
      </c>
      <c r="E14" s="55">
        <v>1030</v>
      </c>
      <c r="F14" s="55">
        <v>69</v>
      </c>
      <c r="G14" s="55">
        <v>325</v>
      </c>
      <c r="H14" s="55"/>
      <c r="I14" s="54"/>
      <c r="J14" s="54"/>
      <c r="K14" s="55"/>
      <c r="L14" s="56"/>
      <c r="N14" s="55"/>
      <c r="P14" s="55"/>
      <c r="Q14" s="54">
        <v>484</v>
      </c>
      <c r="R14" s="55">
        <v>193</v>
      </c>
      <c r="S14" s="56">
        <v>821</v>
      </c>
      <c r="T14" s="54">
        <v>559</v>
      </c>
      <c r="U14" s="55">
        <v>1399</v>
      </c>
      <c r="V14" s="56">
        <v>1488</v>
      </c>
      <c r="X14" s="54">
        <v>44</v>
      </c>
      <c r="Y14" s="55">
        <v>10256</v>
      </c>
      <c r="Z14" s="55">
        <v>2245</v>
      </c>
      <c r="AA14" s="52">
        <f t="shared" si="0"/>
        <v>0.218896255850234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s="51" customFormat="1" ht="12.75">
      <c r="A15" s="46" t="s">
        <v>28</v>
      </c>
      <c r="B15" s="54">
        <v>1238</v>
      </c>
      <c r="C15" s="55">
        <v>303</v>
      </c>
      <c r="D15" s="55">
        <v>122</v>
      </c>
      <c r="E15" s="55">
        <v>108</v>
      </c>
      <c r="F15" s="55">
        <v>13</v>
      </c>
      <c r="G15" s="55">
        <v>9</v>
      </c>
      <c r="H15" s="55">
        <v>48</v>
      </c>
      <c r="I15" s="54">
        <v>55</v>
      </c>
      <c r="J15" s="54">
        <v>351</v>
      </c>
      <c r="K15" s="55">
        <v>248</v>
      </c>
      <c r="L15" s="56">
        <v>954</v>
      </c>
      <c r="M15" s="51">
        <v>33</v>
      </c>
      <c r="N15" s="55">
        <v>19</v>
      </c>
      <c r="O15" s="51">
        <v>57</v>
      </c>
      <c r="P15" s="55">
        <v>106</v>
      </c>
      <c r="Q15" s="54"/>
      <c r="R15" s="55"/>
      <c r="S15" s="56"/>
      <c r="T15" s="54">
        <v>978</v>
      </c>
      <c r="U15" s="55">
        <v>933</v>
      </c>
      <c r="V15" s="56">
        <v>1288</v>
      </c>
      <c r="X15" s="54">
        <v>159</v>
      </c>
      <c r="Y15" s="55">
        <v>4628</v>
      </c>
      <c r="Z15" s="55">
        <v>2041</v>
      </c>
      <c r="AA15" s="52">
        <f t="shared" si="0"/>
        <v>0.4410112359550562</v>
      </c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s="51" customFormat="1" ht="12.75">
      <c r="A16" s="46" t="s">
        <v>29</v>
      </c>
      <c r="B16" s="54">
        <v>3594</v>
      </c>
      <c r="C16" s="55">
        <v>1142</v>
      </c>
      <c r="D16" s="55">
        <v>688</v>
      </c>
      <c r="E16" s="55">
        <v>684</v>
      </c>
      <c r="F16" s="55">
        <v>53</v>
      </c>
      <c r="G16" s="55">
        <v>102</v>
      </c>
      <c r="H16" s="55">
        <v>206</v>
      </c>
      <c r="I16" s="54">
        <v>65</v>
      </c>
      <c r="J16" s="54">
        <v>1207</v>
      </c>
      <c r="K16" s="55">
        <v>466</v>
      </c>
      <c r="L16" s="56">
        <v>2743</v>
      </c>
      <c r="M16" s="51">
        <v>163</v>
      </c>
      <c r="N16" s="55">
        <v>143</v>
      </c>
      <c r="O16" s="51">
        <v>62</v>
      </c>
      <c r="P16" s="55">
        <v>721</v>
      </c>
      <c r="Q16" s="54"/>
      <c r="R16" s="55"/>
      <c r="S16" s="56"/>
      <c r="T16" s="54">
        <v>2810</v>
      </c>
      <c r="U16" s="55">
        <v>3079</v>
      </c>
      <c r="V16" s="56">
        <v>4579</v>
      </c>
      <c r="X16" s="54">
        <v>420</v>
      </c>
      <c r="Y16" s="55">
        <v>18614</v>
      </c>
      <c r="Z16" s="55">
        <v>6938</v>
      </c>
      <c r="AA16" s="52">
        <f t="shared" si="0"/>
        <v>0.37273020307295585</v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s="51" customFormat="1" ht="12.75">
      <c r="A17" s="57" t="s">
        <v>30</v>
      </c>
      <c r="B17" s="58">
        <v>7214</v>
      </c>
      <c r="C17" s="59">
        <v>2333</v>
      </c>
      <c r="D17" s="59">
        <v>787</v>
      </c>
      <c r="E17" s="59">
        <v>1247</v>
      </c>
      <c r="F17" s="59">
        <v>108</v>
      </c>
      <c r="G17" s="59">
        <v>231</v>
      </c>
      <c r="H17" s="59"/>
      <c r="I17" s="58"/>
      <c r="J17" s="58"/>
      <c r="K17" s="59"/>
      <c r="L17" s="60"/>
      <c r="M17" s="61"/>
      <c r="N17" s="59"/>
      <c r="O17" s="61"/>
      <c r="P17" s="59"/>
      <c r="Q17" s="58">
        <v>9255</v>
      </c>
      <c r="R17" s="59">
        <v>392</v>
      </c>
      <c r="S17" s="60">
        <v>971</v>
      </c>
      <c r="T17" s="58">
        <v>7947</v>
      </c>
      <c r="U17" s="59">
        <v>3803</v>
      </c>
      <c r="V17" s="60">
        <v>9894</v>
      </c>
      <c r="X17" s="58">
        <v>1020</v>
      </c>
      <c r="Y17" s="59">
        <v>40111</v>
      </c>
      <c r="Z17" s="59">
        <v>12409</v>
      </c>
      <c r="AA17" s="62">
        <f t="shared" si="0"/>
        <v>0.3093665079404652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2" s="51" customFormat="1" ht="12.75">
      <c r="A18" s="46" t="s">
        <v>31</v>
      </c>
      <c r="B18" s="54">
        <v>1072</v>
      </c>
      <c r="C18" s="55">
        <v>397</v>
      </c>
      <c r="D18" s="55">
        <v>78</v>
      </c>
      <c r="E18" s="55">
        <v>187</v>
      </c>
      <c r="F18" s="55">
        <v>20</v>
      </c>
      <c r="G18" s="55">
        <v>20</v>
      </c>
      <c r="H18" s="55">
        <v>56</v>
      </c>
      <c r="I18" s="54">
        <v>22</v>
      </c>
      <c r="J18" s="54">
        <v>407</v>
      </c>
      <c r="K18" s="55">
        <v>124</v>
      </c>
      <c r="L18" s="56">
        <v>825</v>
      </c>
      <c r="M18" s="51">
        <v>22</v>
      </c>
      <c r="N18" s="55">
        <v>32</v>
      </c>
      <c r="O18" s="51">
        <v>11</v>
      </c>
      <c r="P18" s="55">
        <v>190</v>
      </c>
      <c r="Q18" s="54"/>
      <c r="R18" s="55"/>
      <c r="S18" s="56"/>
      <c r="T18" s="54">
        <v>837</v>
      </c>
      <c r="U18" s="55">
        <v>849</v>
      </c>
      <c r="V18" s="56">
        <v>1121</v>
      </c>
      <c r="X18" s="54">
        <v>110</v>
      </c>
      <c r="Y18" s="55">
        <v>5386</v>
      </c>
      <c r="Z18" s="55">
        <v>1984</v>
      </c>
      <c r="AA18" s="52">
        <f t="shared" si="0"/>
        <v>0.3683624210917193</v>
      </c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s="51" customFormat="1" ht="12.75">
      <c r="A19" s="46" t="s">
        <v>32</v>
      </c>
      <c r="B19" s="54">
        <v>439</v>
      </c>
      <c r="C19" s="55">
        <v>117</v>
      </c>
      <c r="D19" s="55">
        <v>37</v>
      </c>
      <c r="E19" s="55">
        <v>43</v>
      </c>
      <c r="F19" s="55">
        <v>13</v>
      </c>
      <c r="G19" s="55">
        <v>8</v>
      </c>
      <c r="H19" s="55"/>
      <c r="I19" s="54"/>
      <c r="J19" s="54"/>
      <c r="K19" s="55"/>
      <c r="L19" s="56"/>
      <c r="N19" s="55"/>
      <c r="P19" s="55"/>
      <c r="Q19" s="54">
        <v>542</v>
      </c>
      <c r="R19" s="55">
        <v>10</v>
      </c>
      <c r="S19" s="56">
        <v>41</v>
      </c>
      <c r="T19" s="54">
        <v>473</v>
      </c>
      <c r="U19" s="55">
        <v>228</v>
      </c>
      <c r="V19" s="56">
        <v>507</v>
      </c>
      <c r="X19" s="54">
        <v>55</v>
      </c>
      <c r="Y19" s="55">
        <v>1968</v>
      </c>
      <c r="Z19" s="55">
        <v>747</v>
      </c>
      <c r="AA19" s="52">
        <f t="shared" si="0"/>
        <v>0.3795731707317073</v>
      </c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</row>
    <row r="20" spans="1:43" s="53" customFormat="1" ht="12.75">
      <c r="A20" s="46" t="s">
        <v>33</v>
      </c>
      <c r="B20" s="70">
        <v>209</v>
      </c>
      <c r="C20" s="55">
        <v>52</v>
      </c>
      <c r="D20" s="55">
        <v>37</v>
      </c>
      <c r="E20" s="55">
        <v>7</v>
      </c>
      <c r="F20" s="55">
        <v>4</v>
      </c>
      <c r="G20" s="54">
        <v>0</v>
      </c>
      <c r="H20" s="55"/>
      <c r="I20" s="54"/>
      <c r="J20" s="54"/>
      <c r="K20" s="55"/>
      <c r="L20" s="56"/>
      <c r="M20" s="51"/>
      <c r="N20" s="55"/>
      <c r="O20" s="51"/>
      <c r="P20" s="55"/>
      <c r="Q20" s="54">
        <v>255</v>
      </c>
      <c r="R20" s="55">
        <v>3</v>
      </c>
      <c r="S20" s="56">
        <v>8</v>
      </c>
      <c r="T20" s="54">
        <v>187</v>
      </c>
      <c r="U20" s="55">
        <v>137</v>
      </c>
      <c r="V20" s="56">
        <v>239</v>
      </c>
      <c r="W20" s="51"/>
      <c r="X20" s="54">
        <v>27</v>
      </c>
      <c r="Y20" s="55">
        <v>636</v>
      </c>
      <c r="Z20" s="55">
        <v>363</v>
      </c>
      <c r="AA20" s="52">
        <f t="shared" si="0"/>
        <v>0.5707547169811321</v>
      </c>
      <c r="AQ20" s="51"/>
    </row>
    <row r="21" spans="1:43" s="53" customFormat="1" ht="12.75">
      <c r="A21" s="46" t="s">
        <v>34</v>
      </c>
      <c r="B21" s="54">
        <v>11756</v>
      </c>
      <c r="C21" s="55">
        <v>2868</v>
      </c>
      <c r="D21" s="55">
        <v>1028</v>
      </c>
      <c r="E21" s="55">
        <v>1595</v>
      </c>
      <c r="F21" s="55">
        <v>146</v>
      </c>
      <c r="G21" s="55">
        <v>249</v>
      </c>
      <c r="H21" s="55">
        <v>366</v>
      </c>
      <c r="I21" s="54">
        <v>157</v>
      </c>
      <c r="J21" s="54">
        <v>4115</v>
      </c>
      <c r="K21" s="55">
        <v>2722</v>
      </c>
      <c r="L21" s="56">
        <v>7368</v>
      </c>
      <c r="M21" s="51">
        <v>164</v>
      </c>
      <c r="N21" s="55">
        <v>124</v>
      </c>
      <c r="O21" s="51">
        <v>210</v>
      </c>
      <c r="P21" s="55">
        <v>1700</v>
      </c>
      <c r="Q21" s="54"/>
      <c r="R21" s="55"/>
      <c r="S21" s="56"/>
      <c r="T21" s="54">
        <v>11580</v>
      </c>
      <c r="U21" s="55">
        <v>5775</v>
      </c>
      <c r="V21" s="56">
        <v>14135</v>
      </c>
      <c r="W21" s="51"/>
      <c r="X21" s="54">
        <v>1035</v>
      </c>
      <c r="Y21" s="55">
        <v>53013</v>
      </c>
      <c r="Z21" s="55">
        <v>18724</v>
      </c>
      <c r="AA21" s="52">
        <f t="shared" si="0"/>
        <v>0.35319638579216417</v>
      </c>
      <c r="AQ21" s="51"/>
    </row>
    <row r="22" spans="1:43" s="53" customFormat="1" ht="12.75">
      <c r="A22" s="57" t="s">
        <v>35</v>
      </c>
      <c r="B22" s="58">
        <v>934</v>
      </c>
      <c r="C22" s="59">
        <v>156</v>
      </c>
      <c r="D22" s="59">
        <v>7</v>
      </c>
      <c r="E22" s="59">
        <v>94</v>
      </c>
      <c r="F22" s="59">
        <v>16</v>
      </c>
      <c r="G22" s="59">
        <v>1</v>
      </c>
      <c r="H22" s="59"/>
      <c r="I22" s="58"/>
      <c r="J22" s="58"/>
      <c r="K22" s="59"/>
      <c r="L22" s="60"/>
      <c r="M22" s="61"/>
      <c r="N22" s="59"/>
      <c r="O22" s="61"/>
      <c r="P22" s="59"/>
      <c r="Q22" s="58">
        <v>1076</v>
      </c>
      <c r="R22" s="59">
        <v>25</v>
      </c>
      <c r="S22" s="60">
        <v>94</v>
      </c>
      <c r="T22" s="58">
        <v>874</v>
      </c>
      <c r="U22" s="59">
        <v>391</v>
      </c>
      <c r="V22" s="60">
        <v>991</v>
      </c>
      <c r="W22" s="51"/>
      <c r="X22" s="58">
        <v>82</v>
      </c>
      <c r="Y22" s="59">
        <v>3713</v>
      </c>
      <c r="Z22" s="59">
        <v>1371</v>
      </c>
      <c r="AA22" s="62">
        <f t="shared" si="0"/>
        <v>0.3692431995690816</v>
      </c>
      <c r="AQ22" s="51"/>
    </row>
    <row r="23" spans="1:43" s="53" customFormat="1" ht="12.75">
      <c r="A23" s="46" t="s">
        <v>36</v>
      </c>
      <c r="B23" s="54">
        <v>3229</v>
      </c>
      <c r="C23" s="55">
        <v>416</v>
      </c>
      <c r="D23" s="55">
        <v>226</v>
      </c>
      <c r="E23" s="55">
        <v>152</v>
      </c>
      <c r="F23" s="55">
        <v>30</v>
      </c>
      <c r="G23" s="55">
        <v>32</v>
      </c>
      <c r="H23" s="55"/>
      <c r="I23" s="54"/>
      <c r="J23" s="54"/>
      <c r="K23" s="55"/>
      <c r="L23" s="56"/>
      <c r="M23" s="51"/>
      <c r="N23" s="55"/>
      <c r="O23" s="51"/>
      <c r="P23" s="55"/>
      <c r="Q23" s="54">
        <v>3482</v>
      </c>
      <c r="R23" s="55">
        <v>53</v>
      </c>
      <c r="S23" s="56">
        <v>141</v>
      </c>
      <c r="T23" s="54">
        <v>2823</v>
      </c>
      <c r="U23" s="55">
        <v>941</v>
      </c>
      <c r="V23" s="56">
        <v>3239</v>
      </c>
      <c r="W23" s="51"/>
      <c r="X23" s="54">
        <v>404</v>
      </c>
      <c r="Y23" s="55">
        <v>9448</v>
      </c>
      <c r="Z23" s="55">
        <v>4417</v>
      </c>
      <c r="AA23" s="52">
        <f t="shared" si="0"/>
        <v>0.46750635055038103</v>
      </c>
      <c r="AQ23" s="51"/>
    </row>
    <row r="24" spans="1:43" s="53" customFormat="1" ht="12.75">
      <c r="A24" s="46" t="s">
        <v>37</v>
      </c>
      <c r="B24" s="54">
        <v>220</v>
      </c>
      <c r="C24" s="55">
        <v>32</v>
      </c>
      <c r="D24" s="55">
        <v>10</v>
      </c>
      <c r="E24" s="55">
        <v>3</v>
      </c>
      <c r="F24" s="55">
        <v>2</v>
      </c>
      <c r="G24" s="55">
        <v>0</v>
      </c>
      <c r="H24" s="55"/>
      <c r="I24" s="54"/>
      <c r="J24" s="54"/>
      <c r="K24" s="55"/>
      <c r="L24" s="56"/>
      <c r="M24" s="51"/>
      <c r="N24" s="55"/>
      <c r="O24" s="51"/>
      <c r="P24" s="55"/>
      <c r="Q24" s="54">
        <v>244</v>
      </c>
      <c r="R24" s="55">
        <v>2</v>
      </c>
      <c r="S24" s="56">
        <v>4</v>
      </c>
      <c r="T24" s="54">
        <v>209</v>
      </c>
      <c r="U24" s="55">
        <v>82</v>
      </c>
      <c r="V24" s="56">
        <v>211</v>
      </c>
      <c r="W24" s="51"/>
      <c r="X24" s="54">
        <v>16</v>
      </c>
      <c r="Y24" s="55">
        <v>567</v>
      </c>
      <c r="Z24" s="55">
        <v>306</v>
      </c>
      <c r="AA24" s="52">
        <f aca="true" t="shared" si="1" ref="AA24:AA39">Z24/Y24</f>
        <v>0.5396825396825397</v>
      </c>
      <c r="AQ24" s="51"/>
    </row>
    <row r="25" spans="1:43" s="53" customFormat="1" ht="12.75">
      <c r="A25" s="46" t="s">
        <v>38</v>
      </c>
      <c r="B25" s="54">
        <v>741</v>
      </c>
      <c r="C25" s="55">
        <v>120</v>
      </c>
      <c r="D25" s="55">
        <v>90</v>
      </c>
      <c r="E25" s="55">
        <v>283</v>
      </c>
      <c r="F25" s="55">
        <v>69</v>
      </c>
      <c r="G25" s="55">
        <v>195</v>
      </c>
      <c r="H25" s="55">
        <v>29</v>
      </c>
      <c r="I25" s="54">
        <v>11</v>
      </c>
      <c r="J25" s="54">
        <v>229</v>
      </c>
      <c r="K25" s="55">
        <v>224</v>
      </c>
      <c r="L25" s="56">
        <v>421</v>
      </c>
      <c r="M25" s="51">
        <v>16</v>
      </c>
      <c r="N25" s="55">
        <v>15</v>
      </c>
      <c r="O25" s="51">
        <v>5</v>
      </c>
      <c r="P25" s="55">
        <v>444</v>
      </c>
      <c r="Q25" s="54"/>
      <c r="R25" s="55"/>
      <c r="S25" s="56"/>
      <c r="T25" s="54">
        <v>577</v>
      </c>
      <c r="U25" s="55">
        <v>825</v>
      </c>
      <c r="V25" s="56">
        <v>1124</v>
      </c>
      <c r="W25" s="51"/>
      <c r="X25" s="54">
        <v>100</v>
      </c>
      <c r="Y25" s="55">
        <v>5010</v>
      </c>
      <c r="Z25" s="55">
        <v>1775</v>
      </c>
      <c r="AA25" s="52">
        <f t="shared" si="1"/>
        <v>0.35429141716566864</v>
      </c>
      <c r="AQ25" s="51"/>
    </row>
    <row r="26" spans="1:43" s="53" customFormat="1" ht="12.75">
      <c r="A26" s="46" t="s">
        <v>39</v>
      </c>
      <c r="B26" s="54">
        <v>1115</v>
      </c>
      <c r="C26" s="55">
        <v>192</v>
      </c>
      <c r="D26" s="55">
        <v>67</v>
      </c>
      <c r="E26" s="55">
        <v>68</v>
      </c>
      <c r="F26" s="55">
        <v>26</v>
      </c>
      <c r="G26" s="55">
        <v>18</v>
      </c>
      <c r="H26" s="55"/>
      <c r="I26" s="54"/>
      <c r="J26" s="54"/>
      <c r="K26" s="55"/>
      <c r="L26" s="56"/>
      <c r="M26" s="51"/>
      <c r="N26" s="55"/>
      <c r="O26" s="51"/>
      <c r="P26" s="55"/>
      <c r="Q26" s="54">
        <v>1256</v>
      </c>
      <c r="R26" s="55">
        <v>28</v>
      </c>
      <c r="S26" s="56">
        <v>74</v>
      </c>
      <c r="T26" s="54">
        <v>1024</v>
      </c>
      <c r="U26" s="55">
        <v>507</v>
      </c>
      <c r="V26" s="56">
        <v>1046</v>
      </c>
      <c r="W26" s="51"/>
      <c r="X26" s="54">
        <v>260</v>
      </c>
      <c r="Y26" s="55">
        <v>3148</v>
      </c>
      <c r="Z26" s="55">
        <v>1662</v>
      </c>
      <c r="AA26" s="52">
        <f t="shared" si="1"/>
        <v>0.5279542566709021</v>
      </c>
      <c r="AQ26" s="51"/>
    </row>
    <row r="27" spans="1:43" s="53" customFormat="1" ht="12.75">
      <c r="A27" s="57" t="s">
        <v>40</v>
      </c>
      <c r="B27" s="58">
        <v>1666</v>
      </c>
      <c r="C27" s="59">
        <v>306</v>
      </c>
      <c r="D27" s="59">
        <v>208</v>
      </c>
      <c r="E27" s="59">
        <v>305</v>
      </c>
      <c r="F27" s="59">
        <v>22</v>
      </c>
      <c r="G27" s="59">
        <v>20</v>
      </c>
      <c r="H27" s="59"/>
      <c r="I27" s="58"/>
      <c r="J27" s="58"/>
      <c r="K27" s="59"/>
      <c r="L27" s="60"/>
      <c r="M27" s="61"/>
      <c r="N27" s="59"/>
      <c r="O27" s="61"/>
      <c r="P27" s="59"/>
      <c r="Q27" s="58">
        <v>1944</v>
      </c>
      <c r="R27" s="59">
        <v>66</v>
      </c>
      <c r="S27" s="60">
        <v>240</v>
      </c>
      <c r="T27" s="58">
        <v>1275</v>
      </c>
      <c r="U27" s="59">
        <v>1268</v>
      </c>
      <c r="V27" s="60">
        <v>2011</v>
      </c>
      <c r="W27" s="51"/>
      <c r="X27" s="58">
        <v>140</v>
      </c>
      <c r="Y27" s="59">
        <v>9473</v>
      </c>
      <c r="Z27" s="59">
        <v>2731</v>
      </c>
      <c r="AA27" s="62">
        <f t="shared" si="1"/>
        <v>0.2882930433864668</v>
      </c>
      <c r="AQ27" s="51"/>
    </row>
    <row r="28" spans="1:43" s="53" customFormat="1" ht="12.75">
      <c r="A28" s="46" t="s">
        <v>41</v>
      </c>
      <c r="B28" s="54">
        <v>1540</v>
      </c>
      <c r="C28" s="55">
        <v>216</v>
      </c>
      <c r="D28" s="55">
        <v>130</v>
      </c>
      <c r="E28" s="55">
        <v>54</v>
      </c>
      <c r="F28" s="55">
        <v>21</v>
      </c>
      <c r="G28" s="55">
        <v>31</v>
      </c>
      <c r="H28" s="55"/>
      <c r="I28" s="54"/>
      <c r="J28" s="54"/>
      <c r="K28" s="55"/>
      <c r="L28" s="56"/>
      <c r="M28" s="51"/>
      <c r="N28" s="55"/>
      <c r="O28" s="51"/>
      <c r="P28" s="55"/>
      <c r="Q28" s="54">
        <v>1692</v>
      </c>
      <c r="R28" s="55">
        <v>31</v>
      </c>
      <c r="S28" s="56">
        <v>66</v>
      </c>
      <c r="T28" s="54">
        <v>897</v>
      </c>
      <c r="U28" s="55">
        <v>808</v>
      </c>
      <c r="V28" s="56">
        <v>1551</v>
      </c>
      <c r="W28" s="51"/>
      <c r="X28" s="54">
        <v>185</v>
      </c>
      <c r="Y28" s="55">
        <v>5079</v>
      </c>
      <c r="Z28" s="55">
        <v>2172</v>
      </c>
      <c r="AA28" s="52">
        <f t="shared" si="1"/>
        <v>0.42764323685764916</v>
      </c>
      <c r="AQ28" s="51"/>
    </row>
    <row r="29" spans="1:43" s="53" customFormat="1" ht="12.75">
      <c r="A29" s="46" t="s">
        <v>42</v>
      </c>
      <c r="B29" s="54">
        <v>1866</v>
      </c>
      <c r="C29" s="55">
        <v>428</v>
      </c>
      <c r="D29" s="55">
        <v>147</v>
      </c>
      <c r="E29" s="55">
        <v>138</v>
      </c>
      <c r="F29" s="55">
        <v>26</v>
      </c>
      <c r="G29" s="55">
        <v>43</v>
      </c>
      <c r="H29" s="55"/>
      <c r="I29" s="54"/>
      <c r="J29" s="54"/>
      <c r="K29" s="55"/>
      <c r="L29" s="56"/>
      <c r="M29" s="51"/>
      <c r="N29" s="55"/>
      <c r="O29" s="51"/>
      <c r="P29" s="55"/>
      <c r="Q29" s="54">
        <v>2257</v>
      </c>
      <c r="R29" s="55">
        <v>37</v>
      </c>
      <c r="S29" s="56">
        <v>147</v>
      </c>
      <c r="T29" s="54">
        <v>2165</v>
      </c>
      <c r="U29" s="55">
        <v>516</v>
      </c>
      <c r="V29" s="56">
        <v>2146</v>
      </c>
      <c r="W29" s="51"/>
      <c r="X29" s="54">
        <v>239</v>
      </c>
      <c r="Y29" s="55">
        <v>6297</v>
      </c>
      <c r="Z29" s="55">
        <v>2818</v>
      </c>
      <c r="AA29" s="52">
        <f t="shared" si="1"/>
        <v>0.4475146895346991</v>
      </c>
      <c r="AQ29" s="51"/>
    </row>
    <row r="30" spans="1:43" s="53" customFormat="1" ht="12.75">
      <c r="A30" s="46" t="s">
        <v>43</v>
      </c>
      <c r="B30" s="54">
        <v>2268</v>
      </c>
      <c r="C30" s="55">
        <v>437</v>
      </c>
      <c r="D30" s="55">
        <v>272</v>
      </c>
      <c r="E30" s="55">
        <v>202</v>
      </c>
      <c r="F30" s="55">
        <v>20</v>
      </c>
      <c r="G30" s="55">
        <v>35</v>
      </c>
      <c r="H30" s="55">
        <v>84</v>
      </c>
      <c r="I30" s="54">
        <v>23</v>
      </c>
      <c r="J30" s="54">
        <v>777</v>
      </c>
      <c r="K30" s="55">
        <v>490</v>
      </c>
      <c r="L30" s="56">
        <v>1575</v>
      </c>
      <c r="M30" s="51">
        <v>39</v>
      </c>
      <c r="N30" s="55">
        <v>34</v>
      </c>
      <c r="O30" s="51">
        <v>31</v>
      </c>
      <c r="P30" s="55">
        <v>209</v>
      </c>
      <c r="Q30" s="54"/>
      <c r="R30" s="55"/>
      <c r="S30" s="56"/>
      <c r="T30" s="54">
        <v>2034</v>
      </c>
      <c r="U30" s="55">
        <v>1203</v>
      </c>
      <c r="V30" s="56">
        <v>2427</v>
      </c>
      <c r="W30" s="51"/>
      <c r="X30" s="54">
        <v>363</v>
      </c>
      <c r="Y30" s="55">
        <v>7974</v>
      </c>
      <c r="Z30" s="55">
        <v>3521</v>
      </c>
      <c r="AA30" s="52">
        <f t="shared" si="1"/>
        <v>0.4415600702282418</v>
      </c>
      <c r="AQ30" s="51"/>
    </row>
    <row r="31" spans="1:43" s="53" customFormat="1" ht="12.75">
      <c r="A31" s="46" t="s">
        <v>44</v>
      </c>
      <c r="B31" s="54">
        <v>1345</v>
      </c>
      <c r="C31" s="55">
        <v>294</v>
      </c>
      <c r="D31" s="55">
        <v>170</v>
      </c>
      <c r="E31" s="55">
        <v>181</v>
      </c>
      <c r="F31" s="55">
        <v>13</v>
      </c>
      <c r="G31" s="55">
        <v>18</v>
      </c>
      <c r="H31" s="55"/>
      <c r="I31" s="54"/>
      <c r="J31" s="54"/>
      <c r="K31" s="55"/>
      <c r="L31" s="56"/>
      <c r="M31" s="51"/>
      <c r="N31" s="55"/>
      <c r="O31" s="51"/>
      <c r="P31" s="55"/>
      <c r="Q31" s="54">
        <v>1605</v>
      </c>
      <c r="R31" s="55">
        <v>47</v>
      </c>
      <c r="S31" s="56">
        <v>145</v>
      </c>
      <c r="T31" s="54">
        <v>1286</v>
      </c>
      <c r="U31" s="55">
        <v>720</v>
      </c>
      <c r="V31" s="56">
        <v>1565</v>
      </c>
      <c r="W31" s="51"/>
      <c r="X31" s="54">
        <v>89</v>
      </c>
      <c r="Y31" s="55">
        <v>6682</v>
      </c>
      <c r="Z31" s="55">
        <v>2180</v>
      </c>
      <c r="AA31" s="52">
        <f t="shared" si="1"/>
        <v>0.3262496258605208</v>
      </c>
      <c r="AQ31" s="51"/>
    </row>
    <row r="32" spans="1:43" s="53" customFormat="1" ht="12.75">
      <c r="A32" s="57" t="s">
        <v>45</v>
      </c>
      <c r="B32" s="58">
        <v>2794</v>
      </c>
      <c r="C32" s="59">
        <v>675</v>
      </c>
      <c r="D32" s="59">
        <v>106</v>
      </c>
      <c r="E32" s="59">
        <v>297</v>
      </c>
      <c r="F32" s="59">
        <v>86</v>
      </c>
      <c r="G32" s="59">
        <v>28</v>
      </c>
      <c r="H32" s="59">
        <v>102</v>
      </c>
      <c r="I32" s="58">
        <v>24</v>
      </c>
      <c r="J32" s="58">
        <v>950</v>
      </c>
      <c r="K32" s="59">
        <v>926</v>
      </c>
      <c r="L32" s="60">
        <v>1532</v>
      </c>
      <c r="M32" s="61">
        <v>78</v>
      </c>
      <c r="N32" s="59">
        <v>68</v>
      </c>
      <c r="O32" s="61">
        <v>35</v>
      </c>
      <c r="P32" s="59">
        <v>359</v>
      </c>
      <c r="Q32" s="58"/>
      <c r="R32" s="59"/>
      <c r="S32" s="60"/>
      <c r="T32" s="58">
        <v>2149</v>
      </c>
      <c r="U32" s="59">
        <v>1926</v>
      </c>
      <c r="V32" s="60">
        <v>2800</v>
      </c>
      <c r="W32" s="51"/>
      <c r="X32" s="58">
        <v>307</v>
      </c>
      <c r="Y32" s="59">
        <v>9782</v>
      </c>
      <c r="Z32" s="59">
        <v>4567</v>
      </c>
      <c r="AA32" s="62">
        <f t="shared" si="1"/>
        <v>0.46687793907176445</v>
      </c>
      <c r="AQ32" s="51"/>
    </row>
    <row r="33" spans="1:43" s="53" customFormat="1" ht="12.75">
      <c r="A33" s="46" t="s">
        <v>46</v>
      </c>
      <c r="B33" s="54">
        <v>2071</v>
      </c>
      <c r="C33" s="55">
        <v>534</v>
      </c>
      <c r="D33" s="55">
        <v>92</v>
      </c>
      <c r="E33" s="55">
        <v>158</v>
      </c>
      <c r="F33" s="55">
        <v>28</v>
      </c>
      <c r="G33" s="55">
        <v>29</v>
      </c>
      <c r="H33" s="55"/>
      <c r="I33" s="54"/>
      <c r="J33" s="54"/>
      <c r="K33" s="55"/>
      <c r="L33" s="56"/>
      <c r="M33" s="51"/>
      <c r="N33" s="55"/>
      <c r="O33" s="51"/>
      <c r="P33" s="55"/>
      <c r="Q33" s="54">
        <v>2421</v>
      </c>
      <c r="R33" s="55">
        <v>67</v>
      </c>
      <c r="S33" s="56">
        <v>137</v>
      </c>
      <c r="T33" s="54">
        <v>2494</v>
      </c>
      <c r="U33" s="55">
        <v>410</v>
      </c>
      <c r="V33" s="56">
        <v>2482</v>
      </c>
      <c r="W33" s="51"/>
      <c r="X33" s="54">
        <v>244</v>
      </c>
      <c r="Y33" s="55">
        <v>8747</v>
      </c>
      <c r="Z33" s="55">
        <v>3065</v>
      </c>
      <c r="AA33" s="52">
        <f t="shared" si="1"/>
        <v>0.3504058534354636</v>
      </c>
      <c r="AQ33" s="51"/>
    </row>
    <row r="34" spans="1:43" s="53" customFormat="1" ht="12.75">
      <c r="A34" s="46" t="s">
        <v>47</v>
      </c>
      <c r="B34" s="54">
        <v>1733</v>
      </c>
      <c r="C34" s="55">
        <v>371</v>
      </c>
      <c r="D34" s="55">
        <v>146</v>
      </c>
      <c r="E34" s="55">
        <v>124</v>
      </c>
      <c r="F34" s="55">
        <v>8</v>
      </c>
      <c r="G34" s="55">
        <v>11</v>
      </c>
      <c r="H34" s="55"/>
      <c r="I34" s="54"/>
      <c r="J34" s="54"/>
      <c r="K34" s="55"/>
      <c r="L34" s="56"/>
      <c r="M34" s="51"/>
      <c r="N34" s="55"/>
      <c r="O34" s="51"/>
      <c r="P34" s="55"/>
      <c r="Q34" s="54">
        <v>2147</v>
      </c>
      <c r="R34" s="55">
        <v>30</v>
      </c>
      <c r="S34" s="56">
        <v>95</v>
      </c>
      <c r="T34" s="54">
        <v>1546</v>
      </c>
      <c r="U34" s="55">
        <v>676</v>
      </c>
      <c r="V34" s="56">
        <v>1655</v>
      </c>
      <c r="W34" s="51"/>
      <c r="X34" s="54">
        <v>87</v>
      </c>
      <c r="Y34" s="55">
        <v>8558</v>
      </c>
      <c r="Z34" s="55">
        <v>2648</v>
      </c>
      <c r="AA34" s="52">
        <f t="shared" si="1"/>
        <v>0.30941808833839685</v>
      </c>
      <c r="AQ34" s="51"/>
    </row>
    <row r="35" spans="1:43" s="53" customFormat="1" ht="12.75">
      <c r="A35" s="46" t="s">
        <v>48</v>
      </c>
      <c r="B35" s="54">
        <v>7956</v>
      </c>
      <c r="C35" s="55">
        <v>4133</v>
      </c>
      <c r="D35" s="55">
        <v>1128</v>
      </c>
      <c r="E35" s="55">
        <v>2169</v>
      </c>
      <c r="F35" s="55">
        <v>68</v>
      </c>
      <c r="G35" s="55">
        <v>246</v>
      </c>
      <c r="H35" s="55">
        <v>282</v>
      </c>
      <c r="I35" s="54">
        <v>132</v>
      </c>
      <c r="J35" s="54">
        <v>5297</v>
      </c>
      <c r="K35" s="55">
        <v>856</v>
      </c>
      <c r="L35" s="56">
        <v>5725</v>
      </c>
      <c r="M35" s="51">
        <v>248</v>
      </c>
      <c r="N35" s="55">
        <v>267</v>
      </c>
      <c r="O35" s="51">
        <v>99</v>
      </c>
      <c r="P35" s="55">
        <v>2171</v>
      </c>
      <c r="Q35" s="54"/>
      <c r="R35" s="55"/>
      <c r="S35" s="56"/>
      <c r="T35" s="54">
        <v>8354</v>
      </c>
      <c r="U35" s="55">
        <v>6727</v>
      </c>
      <c r="V35" s="56">
        <v>11362</v>
      </c>
      <c r="W35" s="51"/>
      <c r="X35" s="54">
        <v>1092</v>
      </c>
      <c r="Y35" s="55">
        <f>53463+X35</f>
        <v>54555</v>
      </c>
      <c r="Z35" s="55">
        <v>16961</v>
      </c>
      <c r="AA35" s="52">
        <f t="shared" si="1"/>
        <v>0.31089725964622855</v>
      </c>
      <c r="AQ35" s="51"/>
    </row>
    <row r="36" spans="1:43" s="53" customFormat="1" ht="12.75">
      <c r="A36" s="46" t="s">
        <v>49</v>
      </c>
      <c r="B36" s="54">
        <v>1846</v>
      </c>
      <c r="C36" s="55">
        <v>386</v>
      </c>
      <c r="D36" s="55">
        <v>244</v>
      </c>
      <c r="E36" s="55">
        <v>1418</v>
      </c>
      <c r="F36" s="55">
        <v>124</v>
      </c>
      <c r="G36" s="55">
        <v>379</v>
      </c>
      <c r="H36" s="55">
        <v>429</v>
      </c>
      <c r="I36" s="54">
        <v>21</v>
      </c>
      <c r="J36" s="54">
        <v>372</v>
      </c>
      <c r="K36" s="55">
        <v>297</v>
      </c>
      <c r="L36" s="56">
        <v>1114</v>
      </c>
      <c r="M36" s="51">
        <v>20</v>
      </c>
      <c r="N36" s="55">
        <v>47</v>
      </c>
      <c r="O36" s="51">
        <v>8</v>
      </c>
      <c r="P36" s="55">
        <v>1646</v>
      </c>
      <c r="Q36" s="54"/>
      <c r="R36" s="55"/>
      <c r="S36" s="56"/>
      <c r="T36" s="54">
        <v>1376</v>
      </c>
      <c r="U36" s="55">
        <v>2627</v>
      </c>
      <c r="V36" s="56">
        <v>3065</v>
      </c>
      <c r="W36" s="51"/>
      <c r="X36" s="54">
        <v>372</v>
      </c>
      <c r="Y36" s="55">
        <v>20565</v>
      </c>
      <c r="Z36" s="55">
        <v>4792</v>
      </c>
      <c r="AA36" s="52">
        <f t="shared" si="1"/>
        <v>0.23301726233892536</v>
      </c>
      <c r="AQ36" s="51"/>
    </row>
    <row r="37" spans="1:43" s="53" customFormat="1" ht="12.75">
      <c r="A37" s="57" t="s">
        <v>50</v>
      </c>
      <c r="B37" s="58">
        <v>1496</v>
      </c>
      <c r="C37" s="59">
        <v>241</v>
      </c>
      <c r="D37" s="59">
        <v>142</v>
      </c>
      <c r="E37" s="59">
        <v>73</v>
      </c>
      <c r="F37" s="59">
        <v>10</v>
      </c>
      <c r="G37" s="59">
        <v>5</v>
      </c>
      <c r="H37" s="59"/>
      <c r="I37" s="58"/>
      <c r="J37" s="58"/>
      <c r="K37" s="59"/>
      <c r="L37" s="60"/>
      <c r="M37" s="61"/>
      <c r="N37" s="59"/>
      <c r="O37" s="61"/>
      <c r="P37" s="59"/>
      <c r="Q37" s="58">
        <v>1716</v>
      </c>
      <c r="R37" s="59">
        <v>20</v>
      </c>
      <c r="S37" s="60">
        <v>51</v>
      </c>
      <c r="T37" s="58">
        <v>1116</v>
      </c>
      <c r="U37" s="59">
        <v>407</v>
      </c>
      <c r="V37" s="60">
        <v>1057</v>
      </c>
      <c r="W37" s="51"/>
      <c r="X37" s="58">
        <v>104</v>
      </c>
      <c r="Y37" s="59">
        <v>4661</v>
      </c>
      <c r="Z37" s="59">
        <v>2122</v>
      </c>
      <c r="AA37" s="62">
        <f t="shared" si="1"/>
        <v>0.4552671100622184</v>
      </c>
      <c r="AQ37" s="51"/>
    </row>
    <row r="38" spans="1:43" s="53" customFormat="1" ht="12.75">
      <c r="A38" s="46" t="s">
        <v>51</v>
      </c>
      <c r="B38" s="54">
        <v>543</v>
      </c>
      <c r="C38" s="55">
        <v>83</v>
      </c>
      <c r="D38" s="55">
        <v>20</v>
      </c>
      <c r="E38" s="55">
        <v>114</v>
      </c>
      <c r="F38" s="55">
        <v>25</v>
      </c>
      <c r="G38" s="55">
        <v>19</v>
      </c>
      <c r="H38" s="55">
        <v>42</v>
      </c>
      <c r="I38" s="54">
        <v>5</v>
      </c>
      <c r="J38" s="54">
        <v>146</v>
      </c>
      <c r="K38" s="55">
        <v>135</v>
      </c>
      <c r="L38" s="56">
        <v>313</v>
      </c>
      <c r="M38" s="51">
        <v>13</v>
      </c>
      <c r="N38" s="55">
        <v>18</v>
      </c>
      <c r="O38" s="51">
        <v>3</v>
      </c>
      <c r="P38" s="55">
        <v>162</v>
      </c>
      <c r="Q38" s="54"/>
      <c r="R38" s="55"/>
      <c r="S38" s="56"/>
      <c r="T38" s="54">
        <v>409</v>
      </c>
      <c r="U38" s="55">
        <v>448</v>
      </c>
      <c r="V38" s="56">
        <v>612</v>
      </c>
      <c r="W38" s="51"/>
      <c r="X38" s="54">
        <v>42</v>
      </c>
      <c r="Y38" s="55">
        <v>2349</v>
      </c>
      <c r="Z38" s="55">
        <v>939</v>
      </c>
      <c r="AA38" s="52">
        <f t="shared" si="1"/>
        <v>0.3997445721583653</v>
      </c>
      <c r="AQ38" s="51"/>
    </row>
    <row r="39" spans="1:43" s="53" customFormat="1" ht="12.75">
      <c r="A39" s="46" t="s">
        <v>52</v>
      </c>
      <c r="B39" s="54">
        <v>562</v>
      </c>
      <c r="C39" s="55">
        <v>119</v>
      </c>
      <c r="D39" s="55">
        <v>0</v>
      </c>
      <c r="E39" s="55">
        <v>70</v>
      </c>
      <c r="F39" s="55">
        <v>6</v>
      </c>
      <c r="G39" s="55">
        <v>0</v>
      </c>
      <c r="H39" s="55"/>
      <c r="I39" s="54"/>
      <c r="J39" s="54"/>
      <c r="K39" s="55"/>
      <c r="L39" s="56"/>
      <c r="M39" s="51"/>
      <c r="N39" s="55"/>
      <c r="O39" s="51"/>
      <c r="P39" s="55"/>
      <c r="Q39" s="54">
        <v>650</v>
      </c>
      <c r="R39" s="55">
        <v>23</v>
      </c>
      <c r="S39" s="56">
        <v>47</v>
      </c>
      <c r="T39" s="54">
        <v>512</v>
      </c>
      <c r="U39" s="55">
        <v>350</v>
      </c>
      <c r="V39" s="56">
        <v>607</v>
      </c>
      <c r="W39" s="51"/>
      <c r="X39" s="54">
        <v>50</v>
      </c>
      <c r="Y39" s="55">
        <v>2114</v>
      </c>
      <c r="Z39" s="55">
        <v>911</v>
      </c>
      <c r="AA39" s="52">
        <f t="shared" si="1"/>
        <v>0.4309366130558184</v>
      </c>
      <c r="AQ39" s="51"/>
    </row>
    <row r="40" spans="1:43" s="53" customFormat="1" ht="12.75">
      <c r="A40" s="46" t="s">
        <v>53</v>
      </c>
      <c r="B40" s="54">
        <v>2994</v>
      </c>
      <c r="C40" s="55">
        <v>534</v>
      </c>
      <c r="D40" s="55">
        <v>183</v>
      </c>
      <c r="E40" s="55">
        <v>263</v>
      </c>
      <c r="F40" s="55">
        <v>45</v>
      </c>
      <c r="G40" s="55">
        <v>97</v>
      </c>
      <c r="H40" s="55"/>
      <c r="I40" s="54"/>
      <c r="J40" s="54"/>
      <c r="K40" s="55"/>
      <c r="L40" s="56"/>
      <c r="M40" s="51"/>
      <c r="N40" s="55"/>
      <c r="O40" s="51"/>
      <c r="P40" s="55"/>
      <c r="Q40" s="54">
        <v>3460</v>
      </c>
      <c r="R40" s="55">
        <v>65</v>
      </c>
      <c r="S40" s="56">
        <v>286</v>
      </c>
      <c r="T40" s="54">
        <v>3477</v>
      </c>
      <c r="U40" s="55">
        <v>699</v>
      </c>
      <c r="V40" s="56">
        <v>3452</v>
      </c>
      <c r="W40" s="51"/>
      <c r="X40" s="54">
        <v>431</v>
      </c>
      <c r="Y40" s="55">
        <v>10965</v>
      </c>
      <c r="Z40" s="55">
        <v>4368</v>
      </c>
      <c r="AA40" s="52">
        <f aca="true" t="shared" si="2" ref="AA40:AA52">Z40/Y40</f>
        <v>0.39835841313269493</v>
      </c>
      <c r="AQ40" s="51"/>
    </row>
    <row r="41" spans="1:43" s="53" customFormat="1" ht="12.75">
      <c r="A41" s="46" t="s">
        <v>54</v>
      </c>
      <c r="B41" s="54">
        <v>1492</v>
      </c>
      <c r="C41" s="55">
        <v>302</v>
      </c>
      <c r="D41" s="55">
        <v>126</v>
      </c>
      <c r="E41" s="55">
        <v>157</v>
      </c>
      <c r="F41" s="55">
        <v>20</v>
      </c>
      <c r="G41" s="55">
        <v>43</v>
      </c>
      <c r="H41" s="55"/>
      <c r="I41" s="54"/>
      <c r="J41" s="54"/>
      <c r="K41" s="55"/>
      <c r="L41" s="56"/>
      <c r="M41" s="51"/>
      <c r="N41" s="55"/>
      <c r="O41" s="51"/>
      <c r="P41" s="55"/>
      <c r="Q41" s="54">
        <v>1696</v>
      </c>
      <c r="R41" s="55">
        <v>49</v>
      </c>
      <c r="S41" s="56">
        <v>156</v>
      </c>
      <c r="T41" s="54">
        <v>1669</v>
      </c>
      <c r="U41" s="55">
        <v>427</v>
      </c>
      <c r="V41" s="56">
        <v>1737</v>
      </c>
      <c r="W41" s="51"/>
      <c r="X41" s="54">
        <v>70</v>
      </c>
      <c r="Y41" s="55">
        <v>8816</v>
      </c>
      <c r="Z41" s="55">
        <v>2280</v>
      </c>
      <c r="AA41" s="52">
        <f t="shared" si="2"/>
        <v>0.25862068965517243</v>
      </c>
      <c r="AQ41" s="51"/>
    </row>
    <row r="42" spans="1:43" s="53" customFormat="1" ht="12.75">
      <c r="A42" s="57" t="s">
        <v>55</v>
      </c>
      <c r="B42" s="58">
        <v>2226</v>
      </c>
      <c r="C42" s="59">
        <v>231</v>
      </c>
      <c r="D42" s="59">
        <v>153</v>
      </c>
      <c r="E42" s="59">
        <v>1631</v>
      </c>
      <c r="F42" s="59">
        <v>300</v>
      </c>
      <c r="G42" s="59">
        <v>783</v>
      </c>
      <c r="H42" s="59">
        <v>30</v>
      </c>
      <c r="I42" s="58">
        <v>22</v>
      </c>
      <c r="J42" s="58">
        <v>330</v>
      </c>
      <c r="K42" s="59">
        <v>878</v>
      </c>
      <c r="L42" s="60">
        <v>1223</v>
      </c>
      <c r="M42" s="61">
        <v>16</v>
      </c>
      <c r="N42" s="59">
        <v>47</v>
      </c>
      <c r="O42" s="61">
        <v>6</v>
      </c>
      <c r="P42" s="59">
        <v>2299</v>
      </c>
      <c r="Q42" s="58"/>
      <c r="R42" s="59"/>
      <c r="S42" s="60"/>
      <c r="T42" s="58">
        <v>1981</v>
      </c>
      <c r="U42" s="59">
        <v>2625</v>
      </c>
      <c r="V42" s="60">
        <v>3990</v>
      </c>
      <c r="W42" s="51"/>
      <c r="X42" s="58">
        <v>246</v>
      </c>
      <c r="Y42" s="59">
        <v>20600</v>
      </c>
      <c r="Z42" s="59">
        <v>5907</v>
      </c>
      <c r="AA42" s="62">
        <f t="shared" si="2"/>
        <v>0.286747572815534</v>
      </c>
      <c r="AQ42" s="51"/>
    </row>
    <row r="43" spans="1:43" s="53" customFormat="1" ht="12.75">
      <c r="A43" s="46" t="s">
        <v>56</v>
      </c>
      <c r="B43" s="54">
        <v>775</v>
      </c>
      <c r="C43" s="55">
        <v>142</v>
      </c>
      <c r="D43" s="55">
        <v>72</v>
      </c>
      <c r="E43" s="55">
        <v>58</v>
      </c>
      <c r="F43" s="55">
        <v>7</v>
      </c>
      <c r="G43" s="55">
        <v>11</v>
      </c>
      <c r="H43" s="55"/>
      <c r="I43" s="54"/>
      <c r="J43" s="54"/>
      <c r="K43" s="55"/>
      <c r="L43" s="56"/>
      <c r="M43" s="51"/>
      <c r="N43" s="55"/>
      <c r="O43" s="51"/>
      <c r="P43" s="55"/>
      <c r="Q43" s="54">
        <v>916</v>
      </c>
      <c r="R43" s="55">
        <v>14</v>
      </c>
      <c r="S43" s="56">
        <v>59</v>
      </c>
      <c r="T43" s="54">
        <v>403</v>
      </c>
      <c r="U43" s="55">
        <v>317</v>
      </c>
      <c r="V43" s="56">
        <v>554</v>
      </c>
      <c r="W43" s="51"/>
      <c r="X43" s="54">
        <v>107</v>
      </c>
      <c r="Y43" s="55">
        <v>2222</v>
      </c>
      <c r="Z43" s="55">
        <v>1155</v>
      </c>
      <c r="AA43" s="52">
        <f t="shared" si="2"/>
        <v>0.5198019801980198</v>
      </c>
      <c r="AQ43" s="51"/>
    </row>
    <row r="44" spans="1:43" s="53" customFormat="1" ht="12.75">
      <c r="A44" s="46" t="s">
        <v>57</v>
      </c>
      <c r="B44" s="54">
        <v>1321</v>
      </c>
      <c r="C44" s="55">
        <v>203</v>
      </c>
      <c r="D44" s="55">
        <v>8</v>
      </c>
      <c r="E44" s="55">
        <v>84</v>
      </c>
      <c r="F44" s="55">
        <v>19</v>
      </c>
      <c r="G44" s="55">
        <v>3</v>
      </c>
      <c r="H44" s="55">
        <v>20</v>
      </c>
      <c r="I44" s="54">
        <v>16</v>
      </c>
      <c r="J44" s="54">
        <v>328</v>
      </c>
      <c r="K44" s="55">
        <v>298</v>
      </c>
      <c r="L44" s="56">
        <v>938</v>
      </c>
      <c r="M44" s="51">
        <v>10</v>
      </c>
      <c r="N44" s="55">
        <v>14</v>
      </c>
      <c r="O44" s="51">
        <v>13</v>
      </c>
      <c r="P44" s="55">
        <v>95</v>
      </c>
      <c r="Q44" s="54"/>
      <c r="R44" s="55"/>
      <c r="S44" s="56"/>
      <c r="T44" s="54">
        <v>1452</v>
      </c>
      <c r="U44" s="55">
        <v>326</v>
      </c>
      <c r="V44" s="56">
        <v>1184</v>
      </c>
      <c r="W44" s="51"/>
      <c r="X44" s="54">
        <v>132</v>
      </c>
      <c r="Y44" s="55">
        <v>4423</v>
      </c>
      <c r="Z44" s="55">
        <v>1825</v>
      </c>
      <c r="AA44" s="52">
        <f t="shared" si="2"/>
        <v>0.4126158715803753</v>
      </c>
      <c r="AQ44" s="51"/>
    </row>
    <row r="45" spans="1:43" s="53" customFormat="1" ht="12.75">
      <c r="A45" s="46" t="s">
        <v>58</v>
      </c>
      <c r="B45" s="54">
        <v>1727</v>
      </c>
      <c r="C45" s="55">
        <v>342</v>
      </c>
      <c r="D45" s="55">
        <v>191</v>
      </c>
      <c r="E45" s="55">
        <v>318</v>
      </c>
      <c r="F45" s="55">
        <v>56</v>
      </c>
      <c r="G45" s="55">
        <v>107</v>
      </c>
      <c r="H45" s="55">
        <v>35</v>
      </c>
      <c r="I45" s="54">
        <v>17</v>
      </c>
      <c r="J45" s="54">
        <v>555</v>
      </c>
      <c r="K45" s="55">
        <v>393</v>
      </c>
      <c r="L45" s="56">
        <v>1174</v>
      </c>
      <c r="M45" s="51">
        <v>27</v>
      </c>
      <c r="N45" s="55">
        <v>19</v>
      </c>
      <c r="O45" s="51">
        <v>30</v>
      </c>
      <c r="P45" s="55">
        <v>413</v>
      </c>
      <c r="Q45" s="54"/>
      <c r="R45" s="55"/>
      <c r="S45" s="56"/>
      <c r="T45" s="54">
        <v>1648</v>
      </c>
      <c r="U45" s="55">
        <v>835</v>
      </c>
      <c r="V45" s="56">
        <v>2016</v>
      </c>
      <c r="W45" s="51"/>
      <c r="X45" s="54">
        <v>265</v>
      </c>
      <c r="Y45" s="55">
        <v>8783</v>
      </c>
      <c r="Z45" s="55">
        <v>2965</v>
      </c>
      <c r="AA45" s="52">
        <f t="shared" si="2"/>
        <v>0.3375839690310828</v>
      </c>
      <c r="AQ45" s="51"/>
    </row>
    <row r="46" spans="1:43" s="53" customFormat="1" ht="12.75">
      <c r="A46" s="46" t="s">
        <v>59</v>
      </c>
      <c r="B46" s="54">
        <v>476</v>
      </c>
      <c r="C46" s="55">
        <v>70</v>
      </c>
      <c r="D46" s="55">
        <v>14</v>
      </c>
      <c r="E46" s="55">
        <v>174</v>
      </c>
      <c r="F46" s="55">
        <v>19</v>
      </c>
      <c r="G46" s="55">
        <v>19</v>
      </c>
      <c r="H46" s="55"/>
      <c r="I46" s="54"/>
      <c r="J46" s="54"/>
      <c r="K46" s="55"/>
      <c r="L46" s="56"/>
      <c r="M46" s="51"/>
      <c r="N46" s="55"/>
      <c r="O46" s="51"/>
      <c r="P46" s="55"/>
      <c r="Q46" s="54">
        <v>521</v>
      </c>
      <c r="R46" s="55">
        <v>53</v>
      </c>
      <c r="S46" s="56">
        <v>129</v>
      </c>
      <c r="T46" s="54">
        <v>492</v>
      </c>
      <c r="U46" s="55">
        <v>242</v>
      </c>
      <c r="V46" s="56">
        <v>502</v>
      </c>
      <c r="W46" s="51"/>
      <c r="X46" s="54">
        <v>22</v>
      </c>
      <c r="Y46" s="55">
        <v>3662</v>
      </c>
      <c r="Z46" s="55">
        <v>814</v>
      </c>
      <c r="AA46" s="52">
        <f t="shared" si="2"/>
        <v>0.2222829055161114</v>
      </c>
      <c r="AQ46" s="51"/>
    </row>
    <row r="47" spans="1:43" s="53" customFormat="1" ht="12.75">
      <c r="A47" s="57" t="s">
        <v>60</v>
      </c>
      <c r="B47" s="58">
        <v>403</v>
      </c>
      <c r="C47" s="59">
        <v>151</v>
      </c>
      <c r="D47" s="59">
        <v>32</v>
      </c>
      <c r="E47" s="59">
        <v>1302</v>
      </c>
      <c r="F47" s="59">
        <v>234</v>
      </c>
      <c r="G47" s="59">
        <v>801</v>
      </c>
      <c r="H47" s="59">
        <v>14</v>
      </c>
      <c r="I47" s="58">
        <v>10</v>
      </c>
      <c r="J47" s="58">
        <v>155</v>
      </c>
      <c r="K47" s="59">
        <v>43</v>
      </c>
      <c r="L47" s="60">
        <v>290</v>
      </c>
      <c r="M47" s="61">
        <v>15</v>
      </c>
      <c r="N47" s="59">
        <v>24</v>
      </c>
      <c r="O47" s="61">
        <v>5</v>
      </c>
      <c r="P47" s="59">
        <v>1854</v>
      </c>
      <c r="Q47" s="58"/>
      <c r="R47" s="59"/>
      <c r="S47" s="60"/>
      <c r="T47" s="58">
        <v>1165</v>
      </c>
      <c r="U47" s="59">
        <v>1550</v>
      </c>
      <c r="V47" s="60">
        <v>2319</v>
      </c>
      <c r="W47" s="51"/>
      <c r="X47" s="58">
        <v>250</v>
      </c>
      <c r="Y47" s="59">
        <v>7959</v>
      </c>
      <c r="Z47" s="59">
        <v>3333</v>
      </c>
      <c r="AA47" s="62">
        <f t="shared" si="2"/>
        <v>0.4187712024123634</v>
      </c>
      <c r="AQ47" s="51"/>
    </row>
    <row r="48" spans="1:43" s="53" customFormat="1" ht="12.75">
      <c r="A48" s="46" t="s">
        <v>61</v>
      </c>
      <c r="B48" s="54">
        <v>499</v>
      </c>
      <c r="C48" s="55">
        <v>110</v>
      </c>
      <c r="D48" s="55">
        <v>33</v>
      </c>
      <c r="E48" s="55">
        <v>226</v>
      </c>
      <c r="F48" s="55">
        <v>70</v>
      </c>
      <c r="G48" s="55">
        <v>11</v>
      </c>
      <c r="H48" s="55"/>
      <c r="I48" s="54"/>
      <c r="J48" s="54"/>
      <c r="K48" s="55"/>
      <c r="L48" s="56"/>
      <c r="M48" s="51"/>
      <c r="N48" s="55"/>
      <c r="O48" s="51"/>
      <c r="P48" s="55"/>
      <c r="Q48" s="54">
        <v>608</v>
      </c>
      <c r="R48" s="55">
        <v>78</v>
      </c>
      <c r="S48" s="56">
        <v>221</v>
      </c>
      <c r="T48" s="54">
        <v>712</v>
      </c>
      <c r="U48" s="55">
        <v>389</v>
      </c>
      <c r="V48" s="56">
        <v>786</v>
      </c>
      <c r="W48" s="51"/>
      <c r="X48" s="54">
        <v>97</v>
      </c>
      <c r="Y48" s="55">
        <v>3297</v>
      </c>
      <c r="Z48" s="55">
        <v>1205</v>
      </c>
      <c r="AA48" s="52">
        <f t="shared" si="2"/>
        <v>0.36548377312708524</v>
      </c>
      <c r="AQ48" s="51"/>
    </row>
    <row r="49" spans="1:43" s="53" customFormat="1" ht="12.75">
      <c r="A49" s="46" t="s">
        <v>62</v>
      </c>
      <c r="B49" s="54">
        <v>4181</v>
      </c>
      <c r="C49" s="55">
        <v>1044</v>
      </c>
      <c r="D49" s="55">
        <v>301</v>
      </c>
      <c r="E49" s="55">
        <v>669</v>
      </c>
      <c r="F49" s="55">
        <v>52</v>
      </c>
      <c r="G49" s="55">
        <v>60</v>
      </c>
      <c r="H49" s="55"/>
      <c r="I49" s="54"/>
      <c r="J49" s="54"/>
      <c r="K49" s="55"/>
      <c r="L49" s="56"/>
      <c r="M49" s="51"/>
      <c r="N49" s="55"/>
      <c r="O49" s="51"/>
      <c r="P49" s="55"/>
      <c r="Q49" s="54">
        <v>5259</v>
      </c>
      <c r="R49" s="55">
        <v>171</v>
      </c>
      <c r="S49" s="56">
        <v>518</v>
      </c>
      <c r="T49" s="54">
        <v>3958</v>
      </c>
      <c r="U49" s="55">
        <v>2089</v>
      </c>
      <c r="V49" s="56">
        <v>4242</v>
      </c>
      <c r="W49" s="51"/>
      <c r="X49" s="54">
        <v>288</v>
      </c>
      <c r="Y49" s="55">
        <v>28606</v>
      </c>
      <c r="Z49" s="55">
        <v>6935</v>
      </c>
      <c r="AA49" s="52">
        <f t="shared" si="2"/>
        <v>0.24243165769419003</v>
      </c>
      <c r="AQ49" s="51"/>
    </row>
    <row r="50" spans="1:43" s="53" customFormat="1" ht="12.75">
      <c r="A50" s="46" t="s">
        <v>63</v>
      </c>
      <c r="B50" s="54">
        <v>1445</v>
      </c>
      <c r="C50" s="55">
        <v>250</v>
      </c>
      <c r="D50" s="55">
        <v>235</v>
      </c>
      <c r="E50" s="55">
        <v>128</v>
      </c>
      <c r="F50" s="55">
        <v>8</v>
      </c>
      <c r="G50" s="55">
        <v>12</v>
      </c>
      <c r="H50" s="55">
        <v>76</v>
      </c>
      <c r="I50" s="54">
        <v>30</v>
      </c>
      <c r="J50" s="54">
        <v>376</v>
      </c>
      <c r="K50" s="55">
        <v>409</v>
      </c>
      <c r="L50" s="56">
        <v>954</v>
      </c>
      <c r="M50" s="51">
        <v>31</v>
      </c>
      <c r="N50" s="55">
        <v>21</v>
      </c>
      <c r="O50" s="51">
        <v>38</v>
      </c>
      <c r="P50" s="55">
        <v>129</v>
      </c>
      <c r="Q50" s="54"/>
      <c r="R50" s="55"/>
      <c r="S50" s="56"/>
      <c r="T50" s="54">
        <v>1062</v>
      </c>
      <c r="U50" s="55">
        <v>996</v>
      </c>
      <c r="V50" s="56">
        <v>1574</v>
      </c>
      <c r="W50" s="51"/>
      <c r="X50" s="54">
        <v>260</v>
      </c>
      <c r="Y50" s="55">
        <v>5646</v>
      </c>
      <c r="Z50" s="55">
        <v>2273</v>
      </c>
      <c r="AA50" s="52">
        <f t="shared" si="2"/>
        <v>0.4025859015232023</v>
      </c>
      <c r="AQ50" s="51"/>
    </row>
    <row r="51" spans="1:43" s="53" customFormat="1" ht="12.75">
      <c r="A51" s="46" t="s">
        <v>64</v>
      </c>
      <c r="B51" s="54">
        <v>1217</v>
      </c>
      <c r="C51" s="55">
        <v>273</v>
      </c>
      <c r="D51" s="55">
        <v>43</v>
      </c>
      <c r="E51" s="55">
        <v>306</v>
      </c>
      <c r="F51" s="55">
        <v>93</v>
      </c>
      <c r="G51" s="55">
        <v>48</v>
      </c>
      <c r="H51" s="55">
        <v>24</v>
      </c>
      <c r="I51" s="54">
        <v>11</v>
      </c>
      <c r="J51" s="54">
        <v>328</v>
      </c>
      <c r="K51" s="55">
        <v>323</v>
      </c>
      <c r="L51" s="56">
        <v>868</v>
      </c>
      <c r="M51" s="51">
        <v>12</v>
      </c>
      <c r="N51" s="55">
        <v>12</v>
      </c>
      <c r="O51" s="51">
        <v>24</v>
      </c>
      <c r="P51" s="55">
        <v>343</v>
      </c>
      <c r="Q51" s="54"/>
      <c r="R51" s="55"/>
      <c r="S51" s="56"/>
      <c r="T51" s="54">
        <v>1329</v>
      </c>
      <c r="U51" s="55">
        <v>798</v>
      </c>
      <c r="V51" s="56">
        <v>1511</v>
      </c>
      <c r="W51" s="51"/>
      <c r="X51" s="54">
        <v>105</v>
      </c>
      <c r="Y51" s="55">
        <v>5021</v>
      </c>
      <c r="Z51" s="55">
        <v>2291</v>
      </c>
      <c r="AA51" s="52">
        <f t="shared" si="2"/>
        <v>0.45628360884286</v>
      </c>
      <c r="AQ51" s="51"/>
    </row>
    <row r="52" spans="1:51" s="6" customFormat="1" ht="13.5" thickBot="1">
      <c r="A52" s="63" t="s">
        <v>65</v>
      </c>
      <c r="B52" s="64">
        <f aca="true" t="shared" si="3" ref="B52:G52">SUM(B8:B51)</f>
        <v>116385</v>
      </c>
      <c r="C52" s="65">
        <f t="shared" si="3"/>
        <v>30263</v>
      </c>
      <c r="D52" s="65">
        <f t="shared" si="3"/>
        <v>11798</v>
      </c>
      <c r="E52" s="65">
        <f t="shared" si="3"/>
        <v>27025</v>
      </c>
      <c r="F52" s="65">
        <f t="shared" si="3"/>
        <v>2941</v>
      </c>
      <c r="G52" s="65">
        <f t="shared" si="3"/>
        <v>5722</v>
      </c>
      <c r="H52" s="65">
        <f aca="true" t="shared" si="4" ref="H52:S52">SUM(H8:H51)</f>
        <v>2966</v>
      </c>
      <c r="I52" s="64">
        <f>SUM(I8:I51)</f>
        <v>983</v>
      </c>
      <c r="J52" s="64">
        <f>SUM(J8:J51)</f>
        <v>23559</v>
      </c>
      <c r="K52" s="65">
        <f>SUM(K8:K51)</f>
        <v>14434</v>
      </c>
      <c r="L52" s="66">
        <f>SUM(L8:L51)</f>
        <v>41516</v>
      </c>
      <c r="M52" s="67">
        <f>SUM(M8:M51)</f>
        <v>1281</v>
      </c>
      <c r="N52" s="65">
        <f t="shared" si="4"/>
        <v>1181</v>
      </c>
      <c r="O52" s="67">
        <f t="shared" si="4"/>
        <v>1240</v>
      </c>
      <c r="P52" s="65">
        <f t="shared" si="4"/>
        <v>16657</v>
      </c>
      <c r="Q52" s="64">
        <f t="shared" si="4"/>
        <v>60984</v>
      </c>
      <c r="R52" s="65">
        <f t="shared" si="4"/>
        <v>3169</v>
      </c>
      <c r="S52" s="66">
        <f t="shared" si="4"/>
        <v>10771</v>
      </c>
      <c r="T52" s="64">
        <f>SUM(T8:T51)</f>
        <v>110063</v>
      </c>
      <c r="U52" s="65">
        <f>SUM(U8:U51)</f>
        <v>77658</v>
      </c>
      <c r="V52" s="66">
        <f>SUM(V8:V51)</f>
        <v>145807</v>
      </c>
      <c r="W52" s="7"/>
      <c r="X52" s="64">
        <f>SUM(X8:X51)</f>
        <v>15755</v>
      </c>
      <c r="Y52" s="65">
        <f>SUM(Y8:Y51)</f>
        <v>630341</v>
      </c>
      <c r="Z52" s="65">
        <f>SUM(Z8:Z51)</f>
        <v>210562</v>
      </c>
      <c r="AA52" s="68">
        <f t="shared" si="2"/>
        <v>0.33404458856396774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7"/>
      <c r="AR52" s="7"/>
      <c r="AS52" s="7"/>
      <c r="AT52" s="7"/>
      <c r="AU52" s="7"/>
      <c r="AV52" s="7"/>
      <c r="AW52" s="7"/>
      <c r="AX52" s="7"/>
      <c r="AY52" s="7"/>
    </row>
    <row r="53" spans="1:51" s="35" customFormat="1" ht="13.5" thickTop="1">
      <c r="A53" s="32" t="s">
        <v>66</v>
      </c>
      <c r="B53" s="58">
        <f>B52-C52</f>
        <v>86122</v>
      </c>
      <c r="C53" s="76"/>
      <c r="D53" s="77"/>
      <c r="E53" s="58">
        <f>E52-G52</f>
        <v>21303</v>
      </c>
      <c r="F53" s="61"/>
      <c r="G53" s="77"/>
      <c r="H53" s="58"/>
      <c r="I53" s="61"/>
      <c r="J53" s="61"/>
      <c r="K53" s="61"/>
      <c r="L53" s="61">
        <f>L52-J52</f>
        <v>17957</v>
      </c>
      <c r="M53" s="61"/>
      <c r="N53" s="76"/>
      <c r="O53" s="60"/>
      <c r="P53" s="78"/>
      <c r="Q53" s="78"/>
      <c r="R53" s="79"/>
      <c r="S53" s="60">
        <f>S52-R52</f>
        <v>7602</v>
      </c>
      <c r="T53" s="58">
        <f>T52-U52</f>
        <v>32405</v>
      </c>
      <c r="U53" s="77"/>
      <c r="V53" s="78"/>
      <c r="Z53" s="3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W53" s="39"/>
      <c r="AY53" s="39"/>
    </row>
    <row r="54" spans="1:43" s="35" customFormat="1" ht="12.75">
      <c r="A54" s="36" t="s">
        <v>67</v>
      </c>
      <c r="B54" s="73">
        <f>B52/SUM(B52:D52)</f>
        <v>0.7345404743571943</v>
      </c>
      <c r="C54" s="75">
        <f>C52/SUM(B52:D52)</f>
        <v>0.1909988260984815</v>
      </c>
      <c r="D54" s="74">
        <f>D52/SUM(B52:D52)</f>
        <v>0.07446069954432424</v>
      </c>
      <c r="E54" s="73">
        <f>E52/SUM(E52:G52)</f>
        <v>0.7572573414032728</v>
      </c>
      <c r="F54" s="75">
        <f>F52/SUM(E52:G52)</f>
        <v>0.08240865276843758</v>
      </c>
      <c r="G54" s="74">
        <f>G52/SUM(E52:G52)</f>
        <v>0.16033400582828963</v>
      </c>
      <c r="H54" s="73">
        <f>H52/SUM(H52:O52)</f>
        <v>0.03402937127122533</v>
      </c>
      <c r="I54" s="75">
        <f>I52/SUM(H52:O52)</f>
        <v>0.01127810922441487</v>
      </c>
      <c r="J54" s="75">
        <f>J52/SUM(H52:O52)</f>
        <v>0.2702960073428178</v>
      </c>
      <c r="K54" s="75">
        <f>K52/SUM(H52:O52)</f>
        <v>0.16560348783845802</v>
      </c>
      <c r="L54" s="75">
        <f>L52/SUM(H52:O52)</f>
        <v>0.4763194125745755</v>
      </c>
      <c r="M54" s="75">
        <f>M52/SUM(H52:O52)</f>
        <v>0.014697108765488756</v>
      </c>
      <c r="N54" s="75">
        <f>N52/SUM(H52:O52)</f>
        <v>0.013549793483249197</v>
      </c>
      <c r="O54" s="74">
        <f>O52/SUM(H52:O52)</f>
        <v>0.014226709499770536</v>
      </c>
      <c r="P54" s="72">
        <v>1</v>
      </c>
      <c r="Q54" s="72">
        <v>1</v>
      </c>
      <c r="R54" s="73">
        <f>R52/SUM(R52:S52)</f>
        <v>0.22733142037302725</v>
      </c>
      <c r="S54" s="74">
        <f>S52/SUM(R52:S52)</f>
        <v>0.7726685796269728</v>
      </c>
      <c r="T54" s="73">
        <f>T52/SUM(T52:U52)</f>
        <v>0.5863116007266103</v>
      </c>
      <c r="U54" s="74">
        <f>U52/SUM(T52:U52)</f>
        <v>0.41368839927338974</v>
      </c>
      <c r="V54" s="72">
        <v>1</v>
      </c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</row>
  </sheetData>
  <mergeCells count="2">
    <mergeCell ref="T5:U5"/>
    <mergeCell ref="T6:U6"/>
  </mergeCells>
  <printOptions horizontalCentered="1" verticalCentered="1"/>
  <pageMargins left="0.5" right="0.5" top="0.5" bottom="0.5" header="0.25" footer="0.25"/>
  <pageSetup fitToHeight="1" fitToWidth="1" horizontalDpi="300" verticalDpi="300" orientation="landscape" pageOrder="overThenDown" paperSize="17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Idaho Secretary of State</cp:lastModifiedBy>
  <cp:lastPrinted>2000-06-05T19:10:10Z</cp:lastPrinted>
  <dcterms:created xsi:type="dcterms:W3CDTF">1999-09-27T17:47:33Z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