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BSTRACT\Gen_2018\2018 Gen_Stats_Leg_County_Precint\"/>
    </mc:Choice>
  </mc:AlternateContent>
  <bookViews>
    <workbookView xWindow="0" yWindow="0" windowWidth="19200" windowHeight="7815"/>
  </bookViews>
  <sheets>
    <sheet name="Sheet1" sheetId="1" r:id="rId1"/>
  </sheets>
  <definedNames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00" i="1" l="1"/>
  <c r="C200" i="1"/>
  <c r="D200" i="1"/>
  <c r="E200" i="1"/>
  <c r="F200" i="1" s="1"/>
  <c r="D1329" i="1" l="1"/>
  <c r="F1329" i="1" s="1"/>
  <c r="D1328" i="1"/>
  <c r="F1328" i="1" s="1"/>
  <c r="D1327" i="1"/>
  <c r="F1327" i="1" s="1"/>
  <c r="D1326" i="1"/>
  <c r="F1326" i="1" s="1"/>
  <c r="D1325" i="1"/>
  <c r="F1325" i="1" s="1"/>
  <c r="D1324" i="1"/>
  <c r="F1324" i="1" s="1"/>
  <c r="D1323" i="1"/>
  <c r="F1323" i="1" s="1"/>
  <c r="D1322" i="1"/>
  <c r="F1322" i="1" s="1"/>
  <c r="D1321" i="1"/>
  <c r="F1321" i="1" s="1"/>
  <c r="D1320" i="1"/>
  <c r="F1320" i="1" s="1"/>
  <c r="D1319" i="1"/>
  <c r="F1319" i="1" s="1"/>
  <c r="D1318" i="1"/>
  <c r="F1318" i="1" s="1"/>
  <c r="D1317" i="1"/>
  <c r="F1317" i="1" s="1"/>
  <c r="D1316" i="1"/>
  <c r="F1316" i="1" s="1"/>
  <c r="D1315" i="1"/>
  <c r="F1315" i="1" s="1"/>
  <c r="D1314" i="1"/>
  <c r="F1314" i="1" s="1"/>
  <c r="D1313" i="1"/>
  <c r="F1313" i="1" s="1"/>
  <c r="D1312" i="1"/>
  <c r="F1312" i="1" s="1"/>
  <c r="D1311" i="1"/>
  <c r="F1311" i="1" s="1"/>
  <c r="D1310" i="1"/>
  <c r="F1310" i="1" s="1"/>
  <c r="D1304" i="1"/>
  <c r="F1304" i="1" s="1"/>
  <c r="D1303" i="1"/>
  <c r="F1303" i="1" s="1"/>
  <c r="D1302" i="1"/>
  <c r="F1302" i="1" s="1"/>
  <c r="D1301" i="1"/>
  <c r="F1301" i="1" s="1"/>
  <c r="D1300" i="1"/>
  <c r="F1300" i="1" s="1"/>
  <c r="D1299" i="1"/>
  <c r="F1299" i="1" s="1"/>
  <c r="D1298" i="1"/>
  <c r="F1298" i="1" s="1"/>
  <c r="D1297" i="1"/>
  <c r="F1297" i="1" s="1"/>
  <c r="D1295" i="1"/>
  <c r="F1295" i="1" s="1"/>
  <c r="D1294" i="1"/>
  <c r="F1294" i="1" s="1"/>
  <c r="D1293" i="1"/>
  <c r="F1293" i="1" s="1"/>
  <c r="D1292" i="1"/>
  <c r="F1292" i="1" s="1"/>
  <c r="D1291" i="1"/>
  <c r="F1291" i="1" s="1"/>
  <c r="D1287" i="1" l="1"/>
  <c r="F1287" i="1" s="1"/>
  <c r="D1286" i="1"/>
  <c r="F1286" i="1" s="1"/>
  <c r="D1285" i="1"/>
  <c r="F1285" i="1" s="1"/>
  <c r="F1281" i="1"/>
  <c r="D1279" i="1"/>
  <c r="D1278" i="1"/>
  <c r="F1278" i="1" s="1"/>
  <c r="D1269" i="1"/>
  <c r="F1269" i="1" s="1"/>
  <c r="D1268" i="1"/>
  <c r="F1268" i="1" s="1"/>
  <c r="D1267" i="1"/>
  <c r="F1267" i="1" s="1"/>
  <c r="D1266" i="1"/>
  <c r="F1266" i="1" s="1"/>
  <c r="D1265" i="1"/>
  <c r="F1265" i="1" s="1"/>
  <c r="D1264" i="1"/>
  <c r="F1264" i="1" s="1"/>
  <c r="D1263" i="1"/>
  <c r="F1263" i="1" s="1"/>
  <c r="D1262" i="1"/>
  <c r="F1262" i="1" s="1"/>
  <c r="D1260" i="1"/>
  <c r="F1260" i="1" s="1"/>
  <c r="D1259" i="1"/>
  <c r="F1259" i="1" s="1"/>
  <c r="D1258" i="1"/>
  <c r="F1258" i="1" s="1"/>
  <c r="D1257" i="1"/>
  <c r="F1257" i="1" s="1"/>
  <c r="D1256" i="1"/>
  <c r="F1256" i="1" s="1"/>
  <c r="D1255" i="1"/>
  <c r="F1255" i="1" s="1"/>
  <c r="D1254" i="1"/>
  <c r="F1254" i="1" s="1"/>
  <c r="D1253" i="1"/>
  <c r="F1253" i="1" s="1"/>
  <c r="D1252" i="1"/>
  <c r="F1252" i="1" s="1"/>
  <c r="D1251" i="1"/>
  <c r="D1250" i="1"/>
  <c r="F1250" i="1" s="1"/>
  <c r="D1249" i="1"/>
  <c r="F1249" i="1" s="1"/>
  <c r="D1248" i="1"/>
  <c r="F1248" i="1" s="1"/>
  <c r="D1243" i="1"/>
  <c r="F1243" i="1" s="1"/>
  <c r="D1242" i="1"/>
  <c r="F1242" i="1" s="1"/>
  <c r="D1241" i="1"/>
  <c r="F1241" i="1" s="1"/>
  <c r="D1240" i="1"/>
  <c r="F1240" i="1" s="1"/>
  <c r="D1239" i="1"/>
  <c r="F1239" i="1" s="1"/>
  <c r="D1232" i="1"/>
  <c r="F1232" i="1" s="1"/>
  <c r="D1231" i="1"/>
  <c r="F1231" i="1" s="1"/>
  <c r="D1230" i="1"/>
  <c r="F1230" i="1" s="1"/>
  <c r="D1229" i="1"/>
  <c r="F1229" i="1" s="1"/>
  <c r="D1228" i="1"/>
  <c r="F1228" i="1" s="1"/>
  <c r="D1227" i="1"/>
  <c r="F1227" i="1" s="1"/>
  <c r="D1226" i="1"/>
  <c r="F1226" i="1" s="1"/>
  <c r="D1225" i="1"/>
  <c r="F1225" i="1" s="1"/>
  <c r="D1224" i="1"/>
  <c r="F1224" i="1" s="1"/>
  <c r="D1223" i="1"/>
  <c r="F1223" i="1" s="1"/>
  <c r="D1222" i="1"/>
  <c r="F1222" i="1" s="1"/>
  <c r="D1221" i="1"/>
  <c r="F1221" i="1" s="1"/>
  <c r="D1220" i="1"/>
  <c r="F1220" i="1" s="1"/>
  <c r="D1219" i="1"/>
  <c r="F1219" i="1" s="1"/>
  <c r="D1218" i="1"/>
  <c r="F1218" i="1" s="1"/>
  <c r="D1217" i="1"/>
  <c r="F1217" i="1" s="1"/>
  <c r="D1216" i="1"/>
  <c r="F1216" i="1" s="1"/>
  <c r="D1215" i="1"/>
  <c r="F1215" i="1" s="1"/>
  <c r="D1214" i="1"/>
  <c r="F1214" i="1" s="1"/>
  <c r="C1205" i="1"/>
  <c r="D1205" i="1" s="1"/>
  <c r="F1205" i="1" s="1"/>
  <c r="C1204" i="1"/>
  <c r="D1204" i="1" s="1"/>
  <c r="F1204" i="1" s="1"/>
  <c r="C1203" i="1"/>
  <c r="D1203" i="1" s="1"/>
  <c r="F1203" i="1" s="1"/>
  <c r="C1202" i="1"/>
  <c r="D1202" i="1" s="1"/>
  <c r="F1202" i="1" s="1"/>
  <c r="C1201" i="1"/>
  <c r="D1201" i="1" s="1"/>
  <c r="F1201" i="1" s="1"/>
  <c r="C1200" i="1"/>
  <c r="D1200" i="1" s="1"/>
  <c r="F1200" i="1" s="1"/>
  <c r="C1199" i="1"/>
  <c r="D1199" i="1" s="1"/>
  <c r="F1199" i="1" s="1"/>
  <c r="D1195" i="1"/>
  <c r="F1195" i="1" s="1"/>
  <c r="D1194" i="1"/>
  <c r="F1194" i="1" s="1"/>
  <c r="F1193" i="1"/>
  <c r="F1192" i="1"/>
  <c r="F1191" i="1"/>
  <c r="F1190" i="1"/>
  <c r="D1186" i="1"/>
  <c r="D1185" i="1"/>
  <c r="F1185" i="1" s="1"/>
  <c r="D1184" i="1"/>
  <c r="F1184" i="1" s="1"/>
  <c r="D1183" i="1"/>
  <c r="F1183" i="1" s="1"/>
  <c r="D1182" i="1"/>
  <c r="F1182" i="1" s="1"/>
  <c r="D1181" i="1"/>
  <c r="F1181" i="1" s="1"/>
  <c r="D1180" i="1"/>
  <c r="F1180" i="1" s="1"/>
  <c r="D1179" i="1"/>
  <c r="F1179" i="1" s="1"/>
  <c r="D1178" i="1"/>
  <c r="F1178" i="1" s="1"/>
  <c r="D1177" i="1"/>
  <c r="F1177" i="1" s="1"/>
  <c r="D1176" i="1"/>
  <c r="F1176" i="1" s="1"/>
  <c r="D1175" i="1"/>
  <c r="F1175" i="1" s="1"/>
  <c r="D1174" i="1"/>
  <c r="F1174" i="1" s="1"/>
  <c r="D1173" i="1"/>
  <c r="F1173" i="1" s="1"/>
  <c r="D1172" i="1"/>
  <c r="F1172" i="1" s="1"/>
  <c r="D1171" i="1"/>
  <c r="F1171" i="1" s="1"/>
  <c r="D1170" i="1"/>
  <c r="F1170" i="1" s="1"/>
  <c r="D1169" i="1"/>
  <c r="F1169" i="1" s="1"/>
  <c r="D1168" i="1"/>
  <c r="F1168" i="1" s="1"/>
  <c r="D1164" i="1"/>
  <c r="F1164" i="1" s="1"/>
  <c r="D1163" i="1"/>
  <c r="F1163" i="1" s="1"/>
  <c r="D1161" i="1"/>
  <c r="F1161" i="1" s="1"/>
  <c r="D1160" i="1"/>
  <c r="F1160" i="1" s="1"/>
  <c r="D1159" i="1"/>
  <c r="F1159" i="1" s="1"/>
  <c r="D1158" i="1"/>
  <c r="F1158" i="1" s="1"/>
  <c r="D1157" i="1"/>
  <c r="F1157" i="1" s="1"/>
  <c r="D1156" i="1"/>
  <c r="F1156" i="1" s="1"/>
  <c r="D1155" i="1"/>
  <c r="F1155" i="1" s="1"/>
  <c r="E32" i="1" l="1"/>
  <c r="E42" i="1"/>
  <c r="D42" i="1"/>
  <c r="C42" i="1"/>
  <c r="B42" i="1"/>
  <c r="F40" i="1"/>
  <c r="F39" i="1"/>
  <c r="F38" i="1"/>
  <c r="F37" i="1"/>
  <c r="F36" i="1"/>
  <c r="F35" i="1"/>
  <c r="C32" i="1"/>
  <c r="C44" i="1" s="1"/>
  <c r="B32" i="1"/>
  <c r="B44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F42" i="1" l="1"/>
  <c r="D32" i="1"/>
  <c r="D44" i="1" s="1"/>
  <c r="E44" i="1"/>
  <c r="F44" i="1" l="1"/>
  <c r="F32" i="1"/>
  <c r="D1148" i="1" l="1"/>
  <c r="F1148" i="1" s="1"/>
  <c r="D1147" i="1"/>
  <c r="F1147" i="1" s="1"/>
  <c r="F1146" i="1"/>
  <c r="D1145" i="1"/>
  <c r="F1145" i="1" s="1"/>
  <c r="F1141" i="1"/>
  <c r="F1140" i="1"/>
  <c r="D1139" i="1"/>
  <c r="F1139" i="1" s="1"/>
  <c r="D1138" i="1"/>
  <c r="F1138" i="1" s="1"/>
  <c r="F1137" i="1"/>
  <c r="D1136" i="1"/>
  <c r="F1136" i="1" s="1"/>
  <c r="F1135" i="1"/>
  <c r="D1134" i="1"/>
  <c r="F1134" i="1" s="1"/>
  <c r="D1133" i="1"/>
  <c r="F1133" i="1" s="1"/>
  <c r="D1132" i="1"/>
  <c r="F1132" i="1" s="1"/>
  <c r="F1131" i="1"/>
  <c r="D1130" i="1"/>
  <c r="F1130" i="1" s="1"/>
  <c r="D1129" i="1"/>
  <c r="F1129" i="1" s="1"/>
  <c r="D1128" i="1"/>
  <c r="F1128" i="1" s="1"/>
  <c r="D1127" i="1"/>
  <c r="F1127" i="1" s="1"/>
  <c r="B1142" i="1"/>
  <c r="C1142" i="1"/>
  <c r="E1142" i="1"/>
  <c r="F1121" i="1"/>
  <c r="F1119" i="1"/>
  <c r="D1118" i="1"/>
  <c r="F1118" i="1" s="1"/>
  <c r="D1117" i="1"/>
  <c r="F1117" i="1" s="1"/>
  <c r="D1116" i="1"/>
  <c r="F1116" i="1" s="1"/>
  <c r="D1115" i="1"/>
  <c r="F1115" i="1" s="1"/>
  <c r="D1113" i="1"/>
  <c r="F1113" i="1" s="1"/>
  <c r="D1112" i="1"/>
  <c r="F1112" i="1" s="1"/>
  <c r="D1111" i="1"/>
  <c r="F1111" i="1" s="1"/>
  <c r="D1110" i="1"/>
  <c r="F1110" i="1" s="1"/>
  <c r="D1109" i="1"/>
  <c r="F1109" i="1" s="1"/>
  <c r="D1108" i="1"/>
  <c r="F1108" i="1" s="1"/>
  <c r="D1107" i="1"/>
  <c r="F1107" i="1" s="1"/>
  <c r="D1106" i="1"/>
  <c r="F1106" i="1" s="1"/>
  <c r="D1105" i="1"/>
  <c r="F1105" i="1" s="1"/>
  <c r="D1104" i="1"/>
  <c r="F1104" i="1" s="1"/>
  <c r="D1103" i="1"/>
  <c r="F1103" i="1" s="1"/>
  <c r="D1102" i="1"/>
  <c r="F1102" i="1" s="1"/>
  <c r="D1101" i="1"/>
  <c r="F1101" i="1" s="1"/>
  <c r="D1100" i="1"/>
  <c r="F1100" i="1" s="1"/>
  <c r="D1099" i="1"/>
  <c r="F1099" i="1" s="1"/>
  <c r="D1098" i="1"/>
  <c r="F1098" i="1" s="1"/>
  <c r="D1097" i="1"/>
  <c r="F1097" i="1" s="1"/>
  <c r="D1096" i="1"/>
  <c r="F1096" i="1" s="1"/>
  <c r="D1095" i="1"/>
  <c r="F1095" i="1" s="1"/>
  <c r="D1094" i="1"/>
  <c r="F1094" i="1" s="1"/>
  <c r="D1093" i="1"/>
  <c r="F1093" i="1" s="1"/>
  <c r="D1087" i="1"/>
  <c r="D1086" i="1"/>
  <c r="F1086" i="1" s="1"/>
  <c r="D1085" i="1"/>
  <c r="F1085" i="1" s="1"/>
  <c r="D1084" i="1"/>
  <c r="F1084" i="1" s="1"/>
  <c r="D1083" i="1"/>
  <c r="F1083" i="1" s="1"/>
  <c r="D1082" i="1"/>
  <c r="F1082" i="1" s="1"/>
  <c r="D1081" i="1"/>
  <c r="F1081" i="1" s="1"/>
  <c r="D1080" i="1"/>
  <c r="F1080" i="1" s="1"/>
  <c r="D1079" i="1"/>
  <c r="F1079" i="1" s="1"/>
  <c r="D1078" i="1"/>
  <c r="F1078" i="1" s="1"/>
  <c r="D1077" i="1"/>
  <c r="F1077" i="1" s="1"/>
  <c r="D1076" i="1"/>
  <c r="F1076" i="1" s="1"/>
  <c r="D1075" i="1"/>
  <c r="F1075" i="1" s="1"/>
  <c r="D1074" i="1"/>
  <c r="F1074" i="1" s="1"/>
  <c r="D1073" i="1"/>
  <c r="F1073" i="1" s="1"/>
  <c r="D1072" i="1"/>
  <c r="F1072" i="1" s="1"/>
  <c r="D1071" i="1"/>
  <c r="F1071" i="1" s="1"/>
  <c r="D1070" i="1"/>
  <c r="F1070" i="1" s="1"/>
  <c r="D1069" i="1"/>
  <c r="F1069" i="1" s="1"/>
  <c r="D1068" i="1"/>
  <c r="F1068" i="1" s="1"/>
  <c r="D1067" i="1"/>
  <c r="F1067" i="1" s="1"/>
  <c r="D1065" i="1"/>
  <c r="F1065" i="1" s="1"/>
  <c r="D1064" i="1"/>
  <c r="F1064" i="1" s="1"/>
  <c r="D1063" i="1"/>
  <c r="F1063" i="1" s="1"/>
  <c r="D1056" i="1"/>
  <c r="F1056" i="1" s="1"/>
  <c r="D1055" i="1"/>
  <c r="F1055" i="1" s="1"/>
  <c r="D1054" i="1"/>
  <c r="F1054" i="1" s="1"/>
  <c r="D1053" i="1"/>
  <c r="F1053" i="1" s="1"/>
  <c r="D1052" i="1"/>
  <c r="F1052" i="1" s="1"/>
  <c r="D1051" i="1"/>
  <c r="F1051" i="1" s="1"/>
  <c r="D1050" i="1"/>
  <c r="F1050" i="1" s="1"/>
  <c r="D1049" i="1"/>
  <c r="F1049" i="1" s="1"/>
  <c r="D1048" i="1"/>
  <c r="F1048" i="1" s="1"/>
  <c r="D1047" i="1"/>
  <c r="F1047" i="1" s="1"/>
  <c r="D1046" i="1"/>
  <c r="F1046" i="1" s="1"/>
  <c r="D1045" i="1"/>
  <c r="F1045" i="1" s="1"/>
  <c r="D1044" i="1"/>
  <c r="F1044" i="1" s="1"/>
  <c r="D1043" i="1"/>
  <c r="F1043" i="1" s="1"/>
  <c r="D1042" i="1"/>
  <c r="F1042" i="1" s="1"/>
  <c r="D1041" i="1"/>
  <c r="F1041" i="1" s="1"/>
  <c r="D1040" i="1"/>
  <c r="F1040" i="1" s="1"/>
  <c r="D1039" i="1"/>
  <c r="F1039" i="1" s="1"/>
  <c r="D1038" i="1"/>
  <c r="F1038" i="1" s="1"/>
  <c r="D1037" i="1"/>
  <c r="F1037" i="1" s="1"/>
  <c r="D1036" i="1"/>
  <c r="F1036" i="1" s="1"/>
  <c r="D1035" i="1"/>
  <c r="F1035" i="1" s="1"/>
  <c r="D1034" i="1"/>
  <c r="F1034" i="1" s="1"/>
  <c r="D1033" i="1"/>
  <c r="F1033" i="1" s="1"/>
  <c r="D1032" i="1"/>
  <c r="F1032" i="1" s="1"/>
  <c r="D1024" i="1"/>
  <c r="F1024" i="1" s="1"/>
  <c r="D1023" i="1"/>
  <c r="F1023" i="1" s="1"/>
  <c r="D1022" i="1"/>
  <c r="F1022" i="1" s="1"/>
  <c r="D1021" i="1"/>
  <c r="F1021" i="1" s="1"/>
  <c r="D1020" i="1"/>
  <c r="F1020" i="1" s="1"/>
  <c r="D1019" i="1"/>
  <c r="F1019" i="1" s="1"/>
  <c r="D1009" i="1"/>
  <c r="F1009" i="1" s="1"/>
  <c r="D1008" i="1"/>
  <c r="F1008" i="1" s="1"/>
  <c r="B1011" i="1"/>
  <c r="C1011" i="1"/>
  <c r="E1011" i="1"/>
  <c r="D1007" i="1"/>
  <c r="F1007" i="1" s="1"/>
  <c r="D1006" i="1"/>
  <c r="F1006" i="1" s="1"/>
  <c r="D1005" i="1"/>
  <c r="F1005" i="1" s="1"/>
  <c r="D1004" i="1"/>
  <c r="F1004" i="1" s="1"/>
  <c r="D1003" i="1"/>
  <c r="F1003" i="1" s="1"/>
  <c r="D1002" i="1"/>
  <c r="F1002" i="1" s="1"/>
  <c r="D1001" i="1"/>
  <c r="F1001" i="1" s="1"/>
  <c r="D1000" i="1"/>
  <c r="F1000" i="1" s="1"/>
  <c r="D999" i="1"/>
  <c r="F999" i="1" s="1"/>
  <c r="D998" i="1"/>
  <c r="F998" i="1" s="1"/>
  <c r="D997" i="1"/>
  <c r="F997" i="1" s="1"/>
  <c r="D996" i="1"/>
  <c r="F996" i="1" s="1"/>
  <c r="D995" i="1"/>
  <c r="F995" i="1" s="1"/>
  <c r="D994" i="1"/>
  <c r="F994" i="1" s="1"/>
  <c r="D993" i="1"/>
  <c r="F993" i="1" s="1"/>
  <c r="D992" i="1"/>
  <c r="F992" i="1" s="1"/>
  <c r="D991" i="1"/>
  <c r="F991" i="1" s="1"/>
  <c r="D990" i="1"/>
  <c r="F990" i="1" s="1"/>
  <c r="D989" i="1"/>
  <c r="F989" i="1" s="1"/>
  <c r="D988" i="1"/>
  <c r="F988" i="1" s="1"/>
  <c r="D987" i="1"/>
  <c r="F987" i="1" s="1"/>
  <c r="D986" i="1"/>
  <c r="F986" i="1" s="1"/>
  <c r="D985" i="1"/>
  <c r="F985" i="1" s="1"/>
  <c r="D984" i="1"/>
  <c r="D983" i="1"/>
  <c r="F983" i="1" s="1"/>
  <c r="D974" i="1"/>
  <c r="F974" i="1" s="1"/>
  <c r="D973" i="1"/>
  <c r="F973" i="1" s="1"/>
  <c r="D972" i="1"/>
  <c r="F972" i="1" s="1"/>
  <c r="D971" i="1"/>
  <c r="F971" i="1" s="1"/>
  <c r="D969" i="1"/>
  <c r="F969" i="1" s="1"/>
  <c r="D968" i="1"/>
  <c r="F968" i="1" s="1"/>
  <c r="D967" i="1"/>
  <c r="F967" i="1" s="1"/>
  <c r="D966" i="1"/>
  <c r="F965" i="1" s="1"/>
  <c r="D965" i="1"/>
  <c r="F964" i="1" s="1"/>
  <c r="D964" i="1"/>
  <c r="D963" i="1"/>
  <c r="F963" i="1" s="1"/>
  <c r="D959" i="1"/>
  <c r="F959" i="1" s="1"/>
  <c r="D958" i="1"/>
  <c r="F958" i="1" s="1"/>
  <c r="D957" i="1"/>
  <c r="F957" i="1" s="1"/>
  <c r="D956" i="1"/>
  <c r="F956" i="1" s="1"/>
  <c r="D955" i="1"/>
  <c r="F955" i="1" s="1"/>
  <c r="D954" i="1"/>
  <c r="F954" i="1" s="1"/>
  <c r="D953" i="1"/>
  <c r="F953" i="1" s="1"/>
  <c r="D952" i="1"/>
  <c r="F952" i="1" s="1"/>
  <c r="D951" i="1"/>
  <c r="F951" i="1" s="1"/>
  <c r="D950" i="1"/>
  <c r="F950" i="1" s="1"/>
  <c r="D949" i="1"/>
  <c r="F949" i="1" s="1"/>
  <c r="D948" i="1"/>
  <c r="F948" i="1" s="1"/>
  <c r="D947" i="1"/>
  <c r="F947" i="1" s="1"/>
  <c r="D946" i="1"/>
  <c r="F946" i="1" s="1"/>
  <c r="D945" i="1"/>
  <c r="F945" i="1" s="1"/>
  <c r="F944" i="1"/>
  <c r="D943" i="1"/>
  <c r="F943" i="1" s="1"/>
  <c r="D942" i="1"/>
  <c r="F942" i="1" s="1"/>
  <c r="D941" i="1"/>
  <c r="F941" i="1" s="1"/>
  <c r="D940" i="1"/>
  <c r="F940" i="1" s="1"/>
  <c r="D939" i="1"/>
  <c r="F939" i="1" s="1"/>
  <c r="D938" i="1"/>
  <c r="F938" i="1" s="1"/>
  <c r="D937" i="1"/>
  <c r="F937" i="1" s="1"/>
  <c r="D936" i="1"/>
  <c r="F936" i="1" s="1"/>
  <c r="D928" i="1"/>
  <c r="F928" i="1" s="1"/>
  <c r="D927" i="1"/>
  <c r="F927" i="1" s="1"/>
  <c r="D926" i="1"/>
  <c r="F926" i="1" s="1"/>
  <c r="D925" i="1"/>
  <c r="F925" i="1" s="1"/>
  <c r="D924" i="1"/>
  <c r="F924" i="1" s="1"/>
  <c r="D919" i="1"/>
  <c r="F919" i="1" s="1"/>
  <c r="D918" i="1"/>
  <c r="F918" i="1" s="1"/>
  <c r="D917" i="1"/>
  <c r="F917" i="1" s="1"/>
  <c r="D916" i="1"/>
  <c r="F916" i="1" s="1"/>
  <c r="D915" i="1"/>
  <c r="F915" i="1" s="1"/>
  <c r="D914" i="1"/>
  <c r="F914" i="1" s="1"/>
  <c r="D910" i="1"/>
  <c r="F910" i="1" s="1"/>
  <c r="D909" i="1"/>
  <c r="F909" i="1" s="1"/>
  <c r="F902" i="1"/>
  <c r="D901" i="1"/>
  <c r="F901" i="1" s="1"/>
  <c r="D900" i="1"/>
  <c r="F900" i="1" s="1"/>
  <c r="D899" i="1"/>
  <c r="F899" i="1" s="1"/>
  <c r="D898" i="1"/>
  <c r="F898" i="1" s="1"/>
  <c r="D897" i="1"/>
  <c r="F897" i="1" s="1"/>
  <c r="D896" i="1"/>
  <c r="F896" i="1" s="1"/>
  <c r="D895" i="1"/>
  <c r="F895" i="1" s="1"/>
  <c r="D894" i="1"/>
  <c r="F894" i="1" s="1"/>
  <c r="D893" i="1"/>
  <c r="F893" i="1" s="1"/>
  <c r="D892" i="1"/>
  <c r="F892" i="1" s="1"/>
  <c r="D891" i="1"/>
  <c r="F891" i="1" s="1"/>
  <c r="D890" i="1"/>
  <c r="F890" i="1" s="1"/>
  <c r="D889" i="1"/>
  <c r="F889" i="1" s="1"/>
  <c r="D888" i="1"/>
  <c r="F888" i="1" s="1"/>
  <c r="D887" i="1"/>
  <c r="F887" i="1" s="1"/>
  <c r="D879" i="1"/>
  <c r="D878" i="1"/>
  <c r="F878" i="1" s="1"/>
  <c r="D877" i="1"/>
  <c r="F877" i="1" s="1"/>
  <c r="D876" i="1"/>
  <c r="F876" i="1" s="1"/>
  <c r="D875" i="1"/>
  <c r="F875" i="1" s="1"/>
  <c r="D873" i="1"/>
  <c r="F873" i="1" s="1"/>
  <c r="D872" i="1"/>
  <c r="F872" i="1" s="1"/>
  <c r="D871" i="1"/>
  <c r="F871" i="1" s="1"/>
  <c r="D870" i="1"/>
  <c r="F870" i="1" s="1"/>
  <c r="D869" i="1"/>
  <c r="F869" i="1" s="1"/>
  <c r="D868" i="1"/>
  <c r="F868" i="1" s="1"/>
  <c r="D867" i="1"/>
  <c r="F867" i="1" s="1"/>
  <c r="D866" i="1"/>
  <c r="F866" i="1" s="1"/>
  <c r="D865" i="1"/>
  <c r="F865" i="1" s="1"/>
  <c r="D864" i="1"/>
  <c r="F864" i="1" s="1"/>
  <c r="D863" i="1"/>
  <c r="F863" i="1" s="1"/>
  <c r="D862" i="1"/>
  <c r="F862" i="1" s="1"/>
  <c r="D858" i="1"/>
  <c r="D857" i="1"/>
  <c r="F857" i="1" s="1"/>
  <c r="D856" i="1"/>
  <c r="F856" i="1" s="1"/>
  <c r="D855" i="1"/>
  <c r="F855" i="1" s="1"/>
  <c r="D854" i="1"/>
  <c r="F854" i="1" s="1"/>
  <c r="D853" i="1"/>
  <c r="F853" i="1" s="1"/>
  <c r="D852" i="1"/>
  <c r="F852" i="1" s="1"/>
  <c r="D851" i="1"/>
  <c r="F851" i="1" s="1"/>
  <c r="D850" i="1"/>
  <c r="F850" i="1" s="1"/>
  <c r="D849" i="1"/>
  <c r="F849" i="1" s="1"/>
  <c r="D848" i="1"/>
  <c r="F848" i="1" s="1"/>
  <c r="D847" i="1"/>
  <c r="F847" i="1" s="1"/>
  <c r="D840" i="1"/>
  <c r="F840" i="1" s="1"/>
  <c r="D839" i="1"/>
  <c r="F839" i="1" s="1"/>
  <c r="D838" i="1"/>
  <c r="F838" i="1" s="1"/>
  <c r="D837" i="1"/>
  <c r="F837" i="1" s="1"/>
  <c r="D836" i="1"/>
  <c r="F836" i="1" s="1"/>
  <c r="D835" i="1"/>
  <c r="F835" i="1" s="1"/>
  <c r="D834" i="1"/>
  <c r="F834" i="1" s="1"/>
  <c r="D833" i="1"/>
  <c r="F833" i="1" s="1"/>
  <c r="D832" i="1"/>
  <c r="F832" i="1" s="1"/>
  <c r="D831" i="1"/>
  <c r="F831" i="1" s="1"/>
  <c r="D830" i="1"/>
  <c r="F830" i="1" s="1"/>
  <c r="D829" i="1"/>
  <c r="F829" i="1" s="1"/>
  <c r="D828" i="1"/>
  <c r="F828" i="1" s="1"/>
  <c r="D827" i="1"/>
  <c r="F827" i="1" s="1"/>
  <c r="D826" i="1"/>
  <c r="F826" i="1" s="1"/>
  <c r="D824" i="1"/>
  <c r="F824" i="1" s="1"/>
  <c r="D823" i="1"/>
  <c r="F823" i="1" s="1"/>
  <c r="D822" i="1"/>
  <c r="F822" i="1" s="1"/>
  <c r="D821" i="1"/>
  <c r="F821" i="1" s="1"/>
  <c r="D820" i="1"/>
  <c r="F820" i="1" s="1"/>
  <c r="D819" i="1"/>
  <c r="F819" i="1" s="1"/>
  <c r="D818" i="1"/>
  <c r="F818" i="1" s="1"/>
  <c r="D817" i="1"/>
  <c r="F817" i="1" s="1"/>
  <c r="D807" i="1"/>
  <c r="F807" i="1" s="1"/>
  <c r="D806" i="1"/>
  <c r="F806" i="1" s="1"/>
  <c r="D805" i="1"/>
  <c r="F805" i="1" s="1"/>
  <c r="D804" i="1"/>
  <c r="F804" i="1" s="1"/>
  <c r="D803" i="1"/>
  <c r="F803" i="1" s="1"/>
  <c r="D799" i="1"/>
  <c r="F798" i="1"/>
  <c r="F797" i="1"/>
  <c r="D796" i="1"/>
  <c r="F796" i="1" s="1"/>
  <c r="D795" i="1"/>
  <c r="F795" i="1" s="1"/>
  <c r="D794" i="1"/>
  <c r="F794" i="1" s="1"/>
  <c r="D793" i="1"/>
  <c r="F793" i="1" s="1"/>
  <c r="D792" i="1"/>
  <c r="F792" i="1" s="1"/>
  <c r="F791" i="1"/>
  <c r="D790" i="1"/>
  <c r="F790" i="1" s="1"/>
  <c r="D789" i="1"/>
  <c r="F789" i="1" s="1"/>
  <c r="D788" i="1"/>
  <c r="F788" i="1" s="1"/>
  <c r="F787" i="1"/>
  <c r="F782" i="1"/>
  <c r="F781" i="1"/>
  <c r="D780" i="1"/>
  <c r="F780" i="1" s="1"/>
  <c r="D779" i="1"/>
  <c r="F779" i="1" s="1"/>
  <c r="D778" i="1"/>
  <c r="F778" i="1" s="1"/>
  <c r="D776" i="1"/>
  <c r="F776" i="1" s="1"/>
  <c r="D775" i="1"/>
  <c r="F775" i="1" s="1"/>
  <c r="D774" i="1"/>
  <c r="F774" i="1" s="1"/>
  <c r="D773" i="1"/>
  <c r="F773" i="1" s="1"/>
  <c r="D772" i="1"/>
  <c r="F772" i="1" s="1"/>
  <c r="D771" i="1"/>
  <c r="F771" i="1" s="1"/>
  <c r="D770" i="1"/>
  <c r="F770" i="1" s="1"/>
  <c r="D769" i="1"/>
  <c r="F769" i="1" s="1"/>
  <c r="D768" i="1"/>
  <c r="F768" i="1" s="1"/>
  <c r="D767" i="1"/>
  <c r="F767" i="1" s="1"/>
  <c r="D766" i="1"/>
  <c r="F766" i="1" s="1"/>
  <c r="F765" i="1"/>
  <c r="D759" i="1"/>
  <c r="F759" i="1" s="1"/>
  <c r="D758" i="1"/>
  <c r="F758" i="1" s="1"/>
  <c r="D757" i="1"/>
  <c r="F757" i="1" s="1"/>
  <c r="D756" i="1"/>
  <c r="F756" i="1" s="1"/>
  <c r="D755" i="1"/>
  <c r="F755" i="1" s="1"/>
  <c r="D754" i="1"/>
  <c r="F754" i="1" s="1"/>
  <c r="D753" i="1"/>
  <c r="F753" i="1" s="1"/>
  <c r="D752" i="1"/>
  <c r="F752" i="1" s="1"/>
  <c r="D751" i="1"/>
  <c r="F751" i="1" s="1"/>
  <c r="D750" i="1"/>
  <c r="F750" i="1" s="1"/>
  <c r="D749" i="1"/>
  <c r="F749" i="1" s="1"/>
  <c r="D748" i="1"/>
  <c r="F748" i="1" s="1"/>
  <c r="D747" i="1"/>
  <c r="F747" i="1" s="1"/>
  <c r="D746" i="1"/>
  <c r="F746" i="1" s="1"/>
  <c r="D740" i="1"/>
  <c r="F740" i="1" s="1"/>
  <c r="D739" i="1"/>
  <c r="F739" i="1" s="1"/>
  <c r="D738" i="1"/>
  <c r="F738" i="1" s="1"/>
  <c r="D737" i="1"/>
  <c r="F737" i="1" s="1"/>
  <c r="D736" i="1"/>
  <c r="F736" i="1" s="1"/>
  <c r="D735" i="1"/>
  <c r="F735" i="1" s="1"/>
  <c r="D734" i="1"/>
  <c r="F734" i="1" s="1"/>
  <c r="D733" i="1"/>
  <c r="F733" i="1" s="1"/>
  <c r="D732" i="1"/>
  <c r="F732" i="1" s="1"/>
  <c r="D731" i="1"/>
  <c r="F731" i="1" s="1"/>
  <c r="D730" i="1"/>
  <c r="F730" i="1" s="1"/>
  <c r="D729" i="1"/>
  <c r="F729" i="1" s="1"/>
  <c r="D728" i="1"/>
  <c r="F728" i="1" s="1"/>
  <c r="D726" i="1"/>
  <c r="F726" i="1" s="1"/>
  <c r="D725" i="1"/>
  <c r="F725" i="1" s="1"/>
  <c r="D724" i="1"/>
  <c r="F724" i="1" s="1"/>
  <c r="D723" i="1"/>
  <c r="F723" i="1" s="1"/>
  <c r="D716" i="1"/>
  <c r="F716" i="1" s="1"/>
  <c r="D715" i="1"/>
  <c r="F715" i="1" s="1"/>
  <c r="D714" i="1"/>
  <c r="F714" i="1" s="1"/>
  <c r="D713" i="1"/>
  <c r="F713" i="1" s="1"/>
  <c r="D712" i="1"/>
  <c r="F712" i="1" s="1"/>
  <c r="D711" i="1"/>
  <c r="F711" i="1" s="1"/>
  <c r="D710" i="1"/>
  <c r="F710" i="1" s="1"/>
  <c r="D709" i="1"/>
  <c r="F709" i="1" s="1"/>
  <c r="D708" i="1"/>
  <c r="F708" i="1" s="1"/>
  <c r="D707" i="1"/>
  <c r="F707" i="1" s="1"/>
  <c r="D706" i="1"/>
  <c r="F706" i="1" s="1"/>
  <c r="D705" i="1"/>
  <c r="F705" i="1" s="1"/>
  <c r="D704" i="1"/>
  <c r="F704" i="1" s="1"/>
  <c r="D703" i="1"/>
  <c r="F703" i="1" s="1"/>
  <c r="D702" i="1"/>
  <c r="F702" i="1" s="1"/>
  <c r="D696" i="1"/>
  <c r="F696" i="1" s="1"/>
  <c r="D695" i="1"/>
  <c r="F695" i="1" s="1"/>
  <c r="D694" i="1"/>
  <c r="F694" i="1" s="1"/>
  <c r="D693" i="1"/>
  <c r="F693" i="1" s="1"/>
  <c r="D692" i="1"/>
  <c r="F692" i="1" s="1"/>
  <c r="D691" i="1"/>
  <c r="F691" i="1" s="1"/>
  <c r="D690" i="1"/>
  <c r="F690" i="1" s="1"/>
  <c r="D689" i="1"/>
  <c r="F689" i="1" s="1"/>
  <c r="D688" i="1"/>
  <c r="F688" i="1" s="1"/>
  <c r="D687" i="1"/>
  <c r="F687" i="1" s="1"/>
  <c r="D686" i="1"/>
  <c r="F686" i="1" s="1"/>
  <c r="D685" i="1"/>
  <c r="F685" i="1" s="1"/>
  <c r="D684" i="1"/>
  <c r="F684" i="1" s="1"/>
  <c r="D683" i="1"/>
  <c r="F683" i="1" s="1"/>
  <c r="D682" i="1"/>
  <c r="F682" i="1" s="1"/>
  <c r="D681" i="1"/>
  <c r="F681" i="1" s="1"/>
  <c r="D680" i="1"/>
  <c r="F680" i="1" s="1"/>
  <c r="D678" i="1"/>
  <c r="F678" i="1" s="1"/>
  <c r="D677" i="1"/>
  <c r="F677" i="1" s="1"/>
  <c r="D676" i="1"/>
  <c r="F676" i="1" s="1"/>
  <c r="D670" i="1"/>
  <c r="F670" i="1" s="1"/>
  <c r="D669" i="1"/>
  <c r="F669" i="1" s="1"/>
  <c r="D668" i="1"/>
  <c r="F668" i="1" s="1"/>
  <c r="D667" i="1"/>
  <c r="F667" i="1" s="1"/>
  <c r="D666" i="1"/>
  <c r="F666" i="1" s="1"/>
  <c r="D665" i="1"/>
  <c r="F665" i="1" s="1"/>
  <c r="D664" i="1"/>
  <c r="F664" i="1" s="1"/>
  <c r="D663" i="1"/>
  <c r="F663" i="1" s="1"/>
  <c r="D662" i="1"/>
  <c r="F662" i="1" s="1"/>
  <c r="D661" i="1"/>
  <c r="F661" i="1" s="1"/>
  <c r="D660" i="1"/>
  <c r="F660" i="1" s="1"/>
  <c r="D659" i="1"/>
  <c r="F659" i="1" s="1"/>
  <c r="D658" i="1"/>
  <c r="F658" i="1" s="1"/>
  <c r="D657" i="1"/>
  <c r="F657" i="1" s="1"/>
  <c r="D656" i="1"/>
  <c r="F656" i="1" s="1"/>
  <c r="D655" i="1"/>
  <c r="F655" i="1" s="1"/>
  <c r="D654" i="1"/>
  <c r="F654" i="1" s="1"/>
  <c r="D648" i="1"/>
  <c r="F648" i="1" s="1"/>
  <c r="D647" i="1"/>
  <c r="F647" i="1" s="1"/>
  <c r="D646" i="1"/>
  <c r="F646" i="1" s="1"/>
  <c r="D645" i="1"/>
  <c r="F645" i="1" s="1"/>
  <c r="D644" i="1"/>
  <c r="F644" i="1" s="1"/>
  <c r="D643" i="1"/>
  <c r="F643" i="1" s="1"/>
  <c r="D642" i="1"/>
  <c r="F642" i="1" s="1"/>
  <c r="D641" i="1"/>
  <c r="F641" i="1" s="1"/>
  <c r="D640" i="1"/>
  <c r="F640" i="1" s="1"/>
  <c r="D639" i="1"/>
  <c r="F639" i="1" s="1"/>
  <c r="D638" i="1"/>
  <c r="F638" i="1" s="1"/>
  <c r="D637" i="1"/>
  <c r="F637" i="1" s="1"/>
  <c r="D636" i="1"/>
  <c r="F636" i="1" s="1"/>
  <c r="D635" i="1"/>
  <c r="F635" i="1" s="1"/>
  <c r="D634" i="1"/>
  <c r="F634" i="1" s="1"/>
  <c r="D621" i="1"/>
  <c r="F621" i="1" s="1"/>
  <c r="D620" i="1"/>
  <c r="F620" i="1" s="1"/>
  <c r="D619" i="1"/>
  <c r="F619" i="1" s="1"/>
  <c r="D618" i="1"/>
  <c r="F618" i="1" s="1"/>
  <c r="D617" i="1"/>
  <c r="F617" i="1" s="1"/>
  <c r="D616" i="1"/>
  <c r="F616" i="1" s="1"/>
  <c r="D615" i="1"/>
  <c r="F615" i="1" s="1"/>
  <c r="D614" i="1"/>
  <c r="F614" i="1" s="1"/>
  <c r="D613" i="1"/>
  <c r="F613" i="1" s="1"/>
  <c r="D612" i="1"/>
  <c r="F612" i="1" s="1"/>
  <c r="D611" i="1"/>
  <c r="F611" i="1" s="1"/>
  <c r="D610" i="1"/>
  <c r="F610" i="1" s="1"/>
  <c r="D609" i="1"/>
  <c r="F609" i="1" s="1"/>
  <c r="D608" i="1"/>
  <c r="F608" i="1" s="1"/>
  <c r="D607" i="1"/>
  <c r="F607" i="1" s="1"/>
  <c r="D601" i="1"/>
  <c r="F601" i="1" s="1"/>
  <c r="D600" i="1"/>
  <c r="F600" i="1" s="1"/>
  <c r="D599" i="1"/>
  <c r="F599" i="1" s="1"/>
  <c r="D598" i="1"/>
  <c r="F598" i="1" s="1"/>
  <c r="D597" i="1"/>
  <c r="F597" i="1" s="1"/>
  <c r="D596" i="1"/>
  <c r="F596" i="1" s="1"/>
  <c r="D595" i="1"/>
  <c r="F595" i="1" s="1"/>
  <c r="D594" i="1"/>
  <c r="F594" i="1" s="1"/>
  <c r="D593" i="1"/>
  <c r="F593" i="1" s="1"/>
  <c r="D592" i="1"/>
  <c r="F592" i="1" s="1"/>
  <c r="D591" i="1"/>
  <c r="F591" i="1" s="1"/>
  <c r="D590" i="1"/>
  <c r="D589" i="1"/>
  <c r="F589" i="1" s="1"/>
  <c r="D588" i="1"/>
  <c r="F588" i="1" s="1"/>
  <c r="D587" i="1"/>
  <c r="F587" i="1" s="1"/>
  <c r="D586" i="1"/>
  <c r="F586" i="1" s="1"/>
  <c r="D577" i="1"/>
  <c r="F577" i="1" s="1"/>
  <c r="D576" i="1"/>
  <c r="F576" i="1" s="1"/>
  <c r="D575" i="1"/>
  <c r="F575" i="1" s="1"/>
  <c r="D574" i="1"/>
  <c r="F574" i="1" s="1"/>
  <c r="D573" i="1"/>
  <c r="F573" i="1" s="1"/>
  <c r="D572" i="1"/>
  <c r="F572" i="1" s="1"/>
  <c r="D571" i="1"/>
  <c r="F571" i="1" s="1"/>
  <c r="D570" i="1"/>
  <c r="F570" i="1" s="1"/>
  <c r="D569" i="1"/>
  <c r="F569" i="1" s="1"/>
  <c r="D568" i="1"/>
  <c r="F568" i="1" s="1"/>
  <c r="D567" i="1"/>
  <c r="F567" i="1" s="1"/>
  <c r="D566" i="1"/>
  <c r="F566" i="1" s="1"/>
  <c r="D565" i="1"/>
  <c r="F565" i="1" s="1"/>
  <c r="D564" i="1"/>
  <c r="F564" i="1" s="1"/>
  <c r="D563" i="1"/>
  <c r="F563" i="1" s="1"/>
  <c r="D562" i="1"/>
  <c r="F562" i="1" s="1"/>
  <c r="D561" i="1"/>
  <c r="F561" i="1" s="1"/>
  <c r="D560" i="1"/>
  <c r="F560" i="1" s="1"/>
  <c r="D559" i="1"/>
  <c r="F559" i="1" s="1"/>
  <c r="D558" i="1"/>
  <c r="F558" i="1" s="1"/>
  <c r="D557" i="1"/>
  <c r="F557" i="1" s="1"/>
  <c r="D1142" i="1" l="1"/>
  <c r="F1142" i="1" s="1"/>
  <c r="D1011" i="1"/>
  <c r="F1011" i="1" s="1"/>
  <c r="F984" i="1"/>
  <c r="F966" i="1"/>
  <c r="D551" i="1"/>
  <c r="F551" i="1" s="1"/>
  <c r="D550" i="1"/>
  <c r="F550" i="1" s="1"/>
  <c r="D549" i="1"/>
  <c r="F549" i="1" s="1"/>
  <c r="D548" i="1"/>
  <c r="F548" i="1" s="1"/>
  <c r="D547" i="1"/>
  <c r="F547" i="1" s="1"/>
  <c r="D546" i="1"/>
  <c r="F546" i="1" s="1"/>
  <c r="D545" i="1"/>
  <c r="F545" i="1" s="1"/>
  <c r="D544" i="1"/>
  <c r="F544" i="1" s="1"/>
  <c r="D543" i="1"/>
  <c r="F543" i="1" s="1"/>
  <c r="D542" i="1"/>
  <c r="F542" i="1" s="1"/>
  <c r="D541" i="1"/>
  <c r="F541" i="1" s="1"/>
  <c r="D540" i="1"/>
  <c r="F540" i="1" s="1"/>
  <c r="D539" i="1"/>
  <c r="F539" i="1" s="1"/>
  <c r="D538" i="1"/>
  <c r="F538" i="1" s="1"/>
  <c r="D526" i="1"/>
  <c r="F526" i="1" s="1"/>
  <c r="D525" i="1"/>
  <c r="F525" i="1" s="1"/>
  <c r="D524" i="1"/>
  <c r="F524" i="1" s="1"/>
  <c r="D523" i="1"/>
  <c r="F523" i="1" s="1"/>
  <c r="D522" i="1"/>
  <c r="F522" i="1" s="1"/>
  <c r="D521" i="1"/>
  <c r="F521" i="1" s="1"/>
  <c r="D520" i="1"/>
  <c r="F520" i="1" s="1"/>
  <c r="D519" i="1"/>
  <c r="F519" i="1" s="1"/>
  <c r="D518" i="1"/>
  <c r="F518" i="1" s="1"/>
  <c r="D517" i="1"/>
  <c r="F517" i="1" s="1"/>
  <c r="D516" i="1"/>
  <c r="F516" i="1" s="1"/>
  <c r="D515" i="1"/>
  <c r="F515" i="1" s="1"/>
  <c r="D514" i="1"/>
  <c r="F514" i="1" s="1"/>
  <c r="D513" i="1"/>
  <c r="F513" i="1" s="1"/>
  <c r="D507" i="1"/>
  <c r="F507" i="1" s="1"/>
  <c r="D506" i="1"/>
  <c r="F506" i="1" s="1"/>
  <c r="D505" i="1"/>
  <c r="F505" i="1" s="1"/>
  <c r="D504" i="1"/>
  <c r="F504" i="1" s="1"/>
  <c r="D503" i="1"/>
  <c r="F503" i="1" s="1"/>
  <c r="D502" i="1"/>
  <c r="F502" i="1" s="1"/>
  <c r="D501" i="1"/>
  <c r="F501" i="1" s="1"/>
  <c r="D500" i="1"/>
  <c r="F500" i="1" s="1"/>
  <c r="D499" i="1"/>
  <c r="F499" i="1" s="1"/>
  <c r="D498" i="1"/>
  <c r="F498" i="1" s="1"/>
  <c r="D497" i="1"/>
  <c r="F497" i="1" s="1"/>
  <c r="D496" i="1"/>
  <c r="F496" i="1" s="1"/>
  <c r="D495" i="1"/>
  <c r="F495" i="1" s="1"/>
  <c r="D494" i="1"/>
  <c r="F494" i="1" s="1"/>
  <c r="D493" i="1"/>
  <c r="F493" i="1" s="1"/>
  <c r="D492" i="1"/>
  <c r="F492" i="1" s="1"/>
  <c r="D491" i="1"/>
  <c r="F491" i="1" s="1"/>
  <c r="D490" i="1"/>
  <c r="F490" i="1" s="1"/>
  <c r="D489" i="1"/>
  <c r="F489" i="1" s="1"/>
  <c r="D482" i="1"/>
  <c r="F482" i="1" s="1"/>
  <c r="D481" i="1"/>
  <c r="F481" i="1" s="1"/>
  <c r="D480" i="1"/>
  <c r="F480" i="1" s="1"/>
  <c r="D479" i="1"/>
  <c r="F479" i="1" s="1"/>
  <c r="D478" i="1"/>
  <c r="F478" i="1" s="1"/>
  <c r="D477" i="1"/>
  <c r="F477" i="1" s="1"/>
  <c r="D476" i="1"/>
  <c r="F476" i="1" s="1"/>
  <c r="D475" i="1"/>
  <c r="F475" i="1" s="1"/>
  <c r="D474" i="1"/>
  <c r="F474" i="1" s="1"/>
  <c r="D473" i="1"/>
  <c r="F473" i="1" s="1"/>
  <c r="D472" i="1"/>
  <c r="F472" i="1" s="1"/>
  <c r="D471" i="1"/>
  <c r="F471" i="1" s="1"/>
  <c r="D470" i="1"/>
  <c r="F470" i="1" s="1"/>
  <c r="D469" i="1"/>
  <c r="F469" i="1" s="1"/>
  <c r="F461" i="1"/>
  <c r="D460" i="1"/>
  <c r="F460" i="1" s="1"/>
  <c r="F459" i="1"/>
  <c r="D458" i="1"/>
  <c r="F458" i="1" s="1"/>
  <c r="D457" i="1"/>
  <c r="F457" i="1" s="1"/>
  <c r="D456" i="1"/>
  <c r="F456" i="1" s="1"/>
  <c r="D455" i="1"/>
  <c r="F455" i="1" s="1"/>
  <c r="D454" i="1"/>
  <c r="F454" i="1" s="1"/>
  <c r="D453" i="1"/>
  <c r="F453" i="1" s="1"/>
  <c r="D452" i="1"/>
  <c r="F452" i="1" s="1"/>
  <c r="D451" i="1"/>
  <c r="F451" i="1" s="1"/>
  <c r="F447" i="1"/>
  <c r="F446" i="1"/>
  <c r="F445" i="1"/>
  <c r="F444" i="1"/>
  <c r="F443" i="1"/>
  <c r="F442" i="1"/>
  <c r="F441" i="1"/>
  <c r="F440" i="1"/>
  <c r="F439" i="1"/>
  <c r="F438" i="1"/>
  <c r="D431" i="1"/>
  <c r="F431" i="1" s="1"/>
  <c r="D430" i="1"/>
  <c r="F430" i="1" s="1"/>
  <c r="D429" i="1"/>
  <c r="F429" i="1" s="1"/>
  <c r="D424" i="1"/>
  <c r="F424" i="1" s="1"/>
  <c r="D423" i="1"/>
  <c r="F423" i="1" s="1"/>
  <c r="F422" i="1"/>
  <c r="D421" i="1"/>
  <c r="F421" i="1" s="1"/>
  <c r="D420" i="1"/>
  <c r="F420" i="1" s="1"/>
  <c r="D419" i="1"/>
  <c r="F419" i="1" s="1"/>
  <c r="D411" i="1"/>
  <c r="F410" i="1"/>
  <c r="D409" i="1"/>
  <c r="F409" i="1" s="1"/>
  <c r="D408" i="1"/>
  <c r="F408" i="1" s="1"/>
  <c r="D407" i="1"/>
  <c r="F407" i="1" s="1"/>
  <c r="D406" i="1"/>
  <c r="F406" i="1" s="1"/>
  <c r="D405" i="1"/>
  <c r="F405" i="1" s="1"/>
  <c r="D404" i="1"/>
  <c r="F404" i="1" s="1"/>
  <c r="D403" i="1"/>
  <c r="F403" i="1" s="1"/>
  <c r="F398" i="1"/>
  <c r="F397" i="1"/>
  <c r="D396" i="1"/>
  <c r="F396" i="1" s="1"/>
  <c r="F395" i="1"/>
  <c r="F394" i="1"/>
  <c r="F393" i="1"/>
  <c r="F392" i="1"/>
  <c r="F391" i="1"/>
  <c r="F390" i="1"/>
  <c r="D380" i="1"/>
  <c r="D379" i="1"/>
  <c r="F379" i="1" s="1"/>
  <c r="D378" i="1"/>
  <c r="F378" i="1" s="1"/>
  <c r="D377" i="1"/>
  <c r="F377" i="1" s="1"/>
  <c r="D376" i="1"/>
  <c r="F376" i="1" s="1"/>
  <c r="D375" i="1"/>
  <c r="F375" i="1" s="1"/>
  <c r="D374" i="1"/>
  <c r="F374" i="1" s="1"/>
  <c r="D373" i="1"/>
  <c r="F373" i="1" s="1"/>
  <c r="D372" i="1"/>
  <c r="F372" i="1" s="1"/>
  <c r="D371" i="1"/>
  <c r="F371" i="1" s="1"/>
  <c r="D370" i="1"/>
  <c r="F370" i="1" s="1"/>
  <c r="D369" i="1"/>
  <c r="F369" i="1" s="1"/>
  <c r="D368" i="1"/>
  <c r="F368" i="1" s="1"/>
  <c r="D367" i="1"/>
  <c r="F367" i="1" s="1"/>
  <c r="D362" i="1"/>
  <c r="F362" i="1" s="1"/>
  <c r="D361" i="1"/>
  <c r="F361" i="1" s="1"/>
  <c r="D360" i="1"/>
  <c r="F360" i="1" s="1"/>
  <c r="D359" i="1"/>
  <c r="F359" i="1" s="1"/>
  <c r="D358" i="1"/>
  <c r="F358" i="1" s="1"/>
  <c r="D357" i="1"/>
  <c r="F357" i="1" s="1"/>
  <c r="D356" i="1"/>
  <c r="F356" i="1" s="1"/>
  <c r="D355" i="1"/>
  <c r="F355" i="1" s="1"/>
  <c r="D354" i="1"/>
  <c r="F354" i="1" s="1"/>
  <c r="D350" i="1"/>
  <c r="D349" i="1"/>
  <c r="F349" i="1" s="1"/>
  <c r="D348" i="1"/>
  <c r="F348" i="1" s="1"/>
  <c r="D347" i="1"/>
  <c r="F347" i="1" s="1"/>
  <c r="D346" i="1"/>
  <c r="F346" i="1" s="1"/>
  <c r="D345" i="1"/>
  <c r="F345" i="1" s="1"/>
  <c r="D344" i="1"/>
  <c r="F344" i="1" s="1"/>
  <c r="F333" i="1"/>
  <c r="F332" i="1"/>
  <c r="F331" i="1"/>
  <c r="D330" i="1"/>
  <c r="F330" i="1" s="1"/>
  <c r="D329" i="1"/>
  <c r="F329" i="1" s="1"/>
  <c r="D328" i="1"/>
  <c r="F328" i="1" s="1"/>
  <c r="D327" i="1"/>
  <c r="F327" i="1" s="1"/>
  <c r="D326" i="1"/>
  <c r="F326" i="1" s="1"/>
  <c r="D325" i="1"/>
  <c r="F325" i="1" s="1"/>
  <c r="D324" i="1"/>
  <c r="F324" i="1" s="1"/>
  <c r="D323" i="1"/>
  <c r="F323" i="1" s="1"/>
  <c r="D322" i="1"/>
  <c r="F322" i="1" s="1"/>
  <c r="F321" i="1"/>
  <c r="F316" i="1"/>
  <c r="D315" i="1"/>
  <c r="F315" i="1" s="1"/>
  <c r="D314" i="1"/>
  <c r="F314" i="1" s="1"/>
  <c r="D313" i="1"/>
  <c r="F313" i="1" s="1"/>
  <c r="F312" i="1"/>
  <c r="D311" i="1"/>
  <c r="F311" i="1" s="1"/>
  <c r="D310" i="1"/>
  <c r="F310" i="1" s="1"/>
  <c r="F309" i="1"/>
  <c r="D308" i="1"/>
  <c r="F308" i="1" s="1"/>
  <c r="D307" i="1"/>
  <c r="F307" i="1" s="1"/>
  <c r="D306" i="1"/>
  <c r="F306" i="1" s="1"/>
  <c r="F305" i="1"/>
  <c r="D304" i="1"/>
  <c r="F304" i="1" s="1"/>
  <c r="D303" i="1"/>
  <c r="F303" i="1" s="1"/>
  <c r="D302" i="1"/>
  <c r="F302" i="1" s="1"/>
  <c r="D301" i="1"/>
  <c r="F301" i="1" s="1"/>
  <c r="D300" i="1"/>
  <c r="F300" i="1" s="1"/>
  <c r="D299" i="1"/>
  <c r="F299" i="1" s="1"/>
  <c r="D298" i="1"/>
  <c r="F298" i="1" s="1"/>
  <c r="D297" i="1"/>
  <c r="F297" i="1" s="1"/>
  <c r="D296" i="1"/>
  <c r="F296" i="1" s="1"/>
  <c r="D295" i="1"/>
  <c r="F295" i="1" s="1"/>
  <c r="D294" i="1"/>
  <c r="F294" i="1" s="1"/>
  <c r="D292" i="1"/>
  <c r="F292" i="1" s="1"/>
  <c r="D291" i="1"/>
  <c r="F291" i="1" s="1"/>
  <c r="D290" i="1"/>
  <c r="F290" i="1" s="1"/>
  <c r="D289" i="1"/>
  <c r="F289" i="1" s="1"/>
  <c r="D283" i="1"/>
  <c r="D282" i="1"/>
  <c r="F282" i="1" s="1"/>
  <c r="D281" i="1"/>
  <c r="F281" i="1" s="1"/>
  <c r="D280" i="1"/>
  <c r="F280" i="1" s="1"/>
  <c r="D279" i="1"/>
  <c r="F279" i="1" s="1"/>
  <c r="D278" i="1"/>
  <c r="F278" i="1" s="1"/>
  <c r="D277" i="1"/>
  <c r="F277" i="1" s="1"/>
  <c r="D276" i="1"/>
  <c r="F276" i="1" s="1"/>
  <c r="D275" i="1"/>
  <c r="F275" i="1" s="1"/>
  <c r="D274" i="1"/>
  <c r="F274" i="1" s="1"/>
  <c r="D273" i="1"/>
  <c r="F273" i="1" s="1"/>
  <c r="D272" i="1"/>
  <c r="F272" i="1" s="1"/>
  <c r="D271" i="1"/>
  <c r="F271" i="1" s="1"/>
  <c r="D270" i="1"/>
  <c r="F270" i="1" s="1"/>
  <c r="D269" i="1"/>
  <c r="F269" i="1" s="1"/>
  <c r="D265" i="1"/>
  <c r="F265" i="1" s="1"/>
  <c r="D264" i="1"/>
  <c r="F264" i="1" s="1"/>
  <c r="D263" i="1"/>
  <c r="F263" i="1" s="1"/>
  <c r="D262" i="1"/>
  <c r="F262" i="1" s="1"/>
  <c r="D261" i="1"/>
  <c r="F261" i="1" s="1"/>
  <c r="D253" i="1"/>
  <c r="D252" i="1"/>
  <c r="F252" i="1" s="1"/>
  <c r="D251" i="1"/>
  <c r="F251" i="1" s="1"/>
  <c r="D250" i="1"/>
  <c r="F250" i="1" s="1"/>
  <c r="D249" i="1"/>
  <c r="F249" i="1" s="1"/>
  <c r="D248" i="1"/>
  <c r="F248" i="1" s="1"/>
  <c r="D247" i="1"/>
  <c r="F247" i="1" s="1"/>
  <c r="D246" i="1"/>
  <c r="F246" i="1" s="1"/>
  <c r="D245" i="1"/>
  <c r="F245" i="1" s="1"/>
  <c r="D242" i="1"/>
  <c r="F242" i="1" s="1"/>
  <c r="D241" i="1"/>
  <c r="F241" i="1" s="1"/>
  <c r="D240" i="1"/>
  <c r="F240" i="1" s="1"/>
  <c r="D239" i="1"/>
  <c r="F239" i="1" s="1"/>
  <c r="D238" i="1"/>
  <c r="F238" i="1" s="1"/>
  <c r="D237" i="1"/>
  <c r="F237" i="1" s="1"/>
  <c r="D236" i="1"/>
  <c r="F236" i="1" s="1"/>
  <c r="D235" i="1"/>
  <c r="F235" i="1" s="1"/>
  <c r="D234" i="1"/>
  <c r="F234" i="1" s="1"/>
  <c r="D233" i="1"/>
  <c r="F233" i="1" s="1"/>
  <c r="D232" i="1"/>
  <c r="F232" i="1" s="1"/>
  <c r="D231" i="1"/>
  <c r="F231" i="1" s="1"/>
  <c r="D230" i="1"/>
  <c r="F230" i="1" s="1"/>
  <c r="D229" i="1"/>
  <c r="F229" i="1" s="1"/>
  <c r="D228" i="1"/>
  <c r="F228" i="1" s="1"/>
  <c r="D227" i="1"/>
  <c r="F227" i="1" s="1"/>
  <c r="D226" i="1"/>
  <c r="F226" i="1" s="1"/>
  <c r="D225" i="1"/>
  <c r="F225" i="1" s="1"/>
  <c r="D224" i="1"/>
  <c r="F224" i="1" s="1"/>
  <c r="D223" i="1"/>
  <c r="F223" i="1" s="1"/>
  <c r="D222" i="1"/>
  <c r="F222" i="1" s="1"/>
  <c r="D221" i="1"/>
  <c r="F221" i="1" s="1"/>
  <c r="D220" i="1"/>
  <c r="F220" i="1" s="1"/>
  <c r="D219" i="1"/>
  <c r="F219" i="1" s="1"/>
  <c r="F214" i="1"/>
  <c r="F213" i="1"/>
  <c r="F212" i="1"/>
  <c r="D211" i="1"/>
  <c r="F211" i="1" s="1"/>
  <c r="D210" i="1"/>
  <c r="F210" i="1" s="1"/>
  <c r="D209" i="1"/>
  <c r="F209" i="1" s="1"/>
  <c r="D208" i="1"/>
  <c r="F208" i="1" s="1"/>
  <c r="D207" i="1"/>
  <c r="F207" i="1" s="1"/>
  <c r="F199" i="1"/>
  <c r="D197" i="1"/>
  <c r="F197" i="1" s="1"/>
  <c r="D196" i="1"/>
  <c r="F196" i="1" s="1"/>
  <c r="D193" i="1"/>
  <c r="F193" i="1" s="1"/>
  <c r="D192" i="1"/>
  <c r="F192" i="1" s="1"/>
  <c r="D191" i="1"/>
  <c r="F191" i="1" s="1"/>
  <c r="D190" i="1"/>
  <c r="F190" i="1" s="1"/>
  <c r="D189" i="1"/>
  <c r="F189" i="1" s="1"/>
  <c r="F188" i="1"/>
  <c r="D187" i="1"/>
  <c r="F187" i="1" s="1"/>
  <c r="D186" i="1"/>
  <c r="F186" i="1" s="1"/>
  <c r="D185" i="1"/>
  <c r="F185" i="1" s="1"/>
  <c r="D184" i="1"/>
  <c r="F184" i="1" s="1"/>
  <c r="F183" i="1"/>
  <c r="D182" i="1"/>
  <c r="F182" i="1" s="1"/>
  <c r="D181" i="1"/>
  <c r="F181" i="1" s="1"/>
  <c r="D180" i="1"/>
  <c r="F180" i="1" s="1"/>
  <c r="D179" i="1"/>
  <c r="F179" i="1" s="1"/>
  <c r="D178" i="1"/>
  <c r="F178" i="1" s="1"/>
  <c r="D177" i="1"/>
  <c r="F177" i="1" s="1"/>
  <c r="D176" i="1"/>
  <c r="F176" i="1" s="1"/>
  <c r="D175" i="1"/>
  <c r="F175" i="1" s="1"/>
  <c r="D174" i="1"/>
  <c r="F174" i="1" s="1"/>
  <c r="D173" i="1"/>
  <c r="F173" i="1" s="1"/>
  <c r="D172" i="1"/>
  <c r="F172" i="1" s="1"/>
  <c r="D171" i="1"/>
  <c r="F171" i="1" s="1"/>
  <c r="D170" i="1"/>
  <c r="F170" i="1" s="1"/>
  <c r="D169" i="1"/>
  <c r="F169" i="1" s="1"/>
  <c r="D168" i="1"/>
  <c r="F168" i="1" s="1"/>
  <c r="D167" i="1"/>
  <c r="F167" i="1" s="1"/>
  <c r="D166" i="1"/>
  <c r="F166" i="1" s="1"/>
  <c r="D165" i="1"/>
  <c r="F165" i="1" s="1"/>
  <c r="D164" i="1"/>
  <c r="D160" i="1"/>
  <c r="F160" i="1" s="1"/>
  <c r="D159" i="1"/>
  <c r="F159" i="1" s="1"/>
  <c r="D158" i="1"/>
  <c r="F158" i="1" s="1"/>
  <c r="D157" i="1"/>
  <c r="F157" i="1" s="1"/>
  <c r="D156" i="1"/>
  <c r="F156" i="1" s="1"/>
  <c r="D155" i="1"/>
  <c r="F155" i="1" s="1"/>
  <c r="D154" i="1"/>
  <c r="F154" i="1" s="1"/>
  <c r="D153" i="1"/>
  <c r="F153" i="1" s="1"/>
  <c r="D152" i="1"/>
  <c r="F152" i="1" s="1"/>
  <c r="D151" i="1"/>
  <c r="F151" i="1" s="1"/>
  <c r="D150" i="1"/>
  <c r="F150" i="1" s="1"/>
  <c r="D140" i="1"/>
  <c r="F140" i="1" s="1"/>
  <c r="D139" i="1"/>
  <c r="F139" i="1" s="1"/>
  <c r="D138" i="1"/>
  <c r="F138" i="1" s="1"/>
  <c r="D137" i="1"/>
  <c r="F137" i="1" s="1"/>
  <c r="D136" i="1"/>
  <c r="F136" i="1" s="1"/>
  <c r="D135" i="1"/>
  <c r="F135" i="1" s="1"/>
  <c r="D134" i="1"/>
  <c r="F134" i="1" s="1"/>
  <c r="D133" i="1"/>
  <c r="F133" i="1" s="1"/>
  <c r="D132" i="1"/>
  <c r="F132" i="1" s="1"/>
  <c r="D131" i="1"/>
  <c r="F131" i="1" s="1"/>
  <c r="D130" i="1"/>
  <c r="F130" i="1" s="1"/>
  <c r="D129" i="1"/>
  <c r="F129" i="1" s="1"/>
  <c r="D128" i="1"/>
  <c r="F128" i="1" s="1"/>
  <c r="D127" i="1"/>
  <c r="F127" i="1" s="1"/>
  <c r="D126" i="1"/>
  <c r="F126" i="1" s="1"/>
  <c r="D125" i="1"/>
  <c r="F125" i="1" s="1"/>
  <c r="D124" i="1"/>
  <c r="F124" i="1" s="1"/>
  <c r="D123" i="1"/>
  <c r="F123" i="1" s="1"/>
  <c r="D122" i="1"/>
  <c r="F122" i="1" s="1"/>
  <c r="D121" i="1"/>
  <c r="F121" i="1" s="1"/>
  <c r="D120" i="1"/>
  <c r="F120" i="1" s="1"/>
  <c r="D119" i="1"/>
  <c r="F119" i="1" s="1"/>
  <c r="D118" i="1"/>
  <c r="F118" i="1" s="1"/>
  <c r="D117" i="1"/>
  <c r="F117" i="1" s="1"/>
  <c r="D110" i="1"/>
  <c r="F110" i="1" s="1"/>
  <c r="D109" i="1"/>
  <c r="F109" i="1" s="1"/>
  <c r="D108" i="1"/>
  <c r="F108" i="1" s="1"/>
  <c r="D107" i="1"/>
  <c r="F107" i="1" s="1"/>
  <c r="D106" i="1"/>
  <c r="F106" i="1" s="1"/>
  <c r="D105" i="1"/>
  <c r="F105" i="1" s="1"/>
  <c r="D104" i="1"/>
  <c r="F104" i="1" s="1"/>
  <c r="D103" i="1"/>
  <c r="F103" i="1" s="1"/>
  <c r="D102" i="1"/>
  <c r="F102" i="1" s="1"/>
  <c r="D101" i="1"/>
  <c r="F101" i="1" s="1"/>
  <c r="D100" i="1"/>
  <c r="F100" i="1" s="1"/>
  <c r="D97" i="1"/>
  <c r="F97" i="1" s="1"/>
  <c r="D96" i="1"/>
  <c r="F96" i="1" s="1"/>
  <c r="D95" i="1"/>
  <c r="F95" i="1" s="1"/>
  <c r="D94" i="1"/>
  <c r="F94" i="1" s="1"/>
  <c r="D93" i="1"/>
  <c r="F93" i="1" s="1"/>
  <c r="D92" i="1"/>
  <c r="F92" i="1" s="1"/>
  <c r="D91" i="1"/>
  <c r="F91" i="1" s="1"/>
  <c r="D90" i="1"/>
  <c r="F90" i="1" s="1"/>
  <c r="D89" i="1"/>
  <c r="F89" i="1" s="1"/>
  <c r="D88" i="1"/>
  <c r="F88" i="1" s="1"/>
  <c r="D87" i="1"/>
  <c r="F87" i="1" s="1"/>
  <c r="D86" i="1"/>
  <c r="F86" i="1" s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D70" i="1"/>
  <c r="F70" i="1" s="1"/>
  <c r="D69" i="1"/>
  <c r="F69" i="1" s="1"/>
  <c r="D68" i="1"/>
  <c r="F68" i="1" s="1"/>
  <c r="D67" i="1"/>
  <c r="F67" i="1" s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D56" i="1"/>
  <c r="F56" i="1" s="1"/>
  <c r="D55" i="1"/>
  <c r="F55" i="1" s="1"/>
  <c r="D54" i="1"/>
  <c r="F54" i="1" s="1"/>
  <c r="F164" i="1" l="1"/>
  <c r="C552" i="1"/>
  <c r="D552" i="1"/>
  <c r="E552" i="1"/>
  <c r="B552" i="1"/>
  <c r="E976" i="1" l="1"/>
  <c r="E1271" i="1"/>
  <c r="E112" i="1"/>
  <c r="E1331" i="1"/>
  <c r="E1306" i="1"/>
  <c r="E1288" i="1"/>
  <c r="E960" i="1"/>
  <c r="F552" i="1"/>
  <c r="E1282" i="1"/>
  <c r="E1245" i="1"/>
  <c r="D1245" i="1"/>
  <c r="C1245" i="1"/>
  <c r="B1245" i="1"/>
  <c r="E1122" i="1"/>
  <c r="E760" i="1"/>
  <c r="E671" i="1"/>
  <c r="F1245" i="1" l="1"/>
  <c r="E978" i="1"/>
  <c r="E1273" i="1"/>
  <c r="E1333" i="1"/>
  <c r="C1058" i="1"/>
  <c r="D1331" i="1" l="1"/>
  <c r="F1331" i="1" s="1"/>
  <c r="C1331" i="1"/>
  <c r="B1331" i="1"/>
  <c r="D1306" i="1"/>
  <c r="F1306" i="1" s="1"/>
  <c r="C1306" i="1"/>
  <c r="B1306" i="1"/>
  <c r="D1288" i="1"/>
  <c r="F1288" i="1" s="1"/>
  <c r="C1288" i="1"/>
  <c r="B1288" i="1"/>
  <c r="D1282" i="1"/>
  <c r="F1282" i="1" s="1"/>
  <c r="C1282" i="1"/>
  <c r="B1282" i="1"/>
  <c r="D1271" i="1"/>
  <c r="F1271" i="1" s="1"/>
  <c r="C1271" i="1"/>
  <c r="B1271" i="1"/>
  <c r="B1273" i="1" s="1"/>
  <c r="E1234" i="1"/>
  <c r="D1234" i="1"/>
  <c r="C1234" i="1"/>
  <c r="B1234" i="1"/>
  <c r="E1207" i="1"/>
  <c r="D1207" i="1"/>
  <c r="C1207" i="1"/>
  <c r="B1207" i="1"/>
  <c r="E1196" i="1"/>
  <c r="D1196" i="1"/>
  <c r="C1196" i="1"/>
  <c r="B1196" i="1"/>
  <c r="E1187" i="1"/>
  <c r="D1187" i="1"/>
  <c r="C1187" i="1"/>
  <c r="B1187" i="1"/>
  <c r="E1165" i="1"/>
  <c r="D1165" i="1"/>
  <c r="C1165" i="1"/>
  <c r="B1165" i="1"/>
  <c r="E1150" i="1"/>
  <c r="D1150" i="1"/>
  <c r="C1150" i="1"/>
  <c r="B1150" i="1"/>
  <c r="D1122" i="1"/>
  <c r="F1122" i="1" s="1"/>
  <c r="C1122" i="1"/>
  <c r="B1122" i="1"/>
  <c r="E1088" i="1"/>
  <c r="D1088" i="1"/>
  <c r="C1088" i="1"/>
  <c r="B1088" i="1"/>
  <c r="E1058" i="1"/>
  <c r="D1058" i="1"/>
  <c r="B1058" i="1"/>
  <c r="D976" i="1"/>
  <c r="F976" i="1" s="1"/>
  <c r="C976" i="1"/>
  <c r="B976" i="1"/>
  <c r="E880" i="1"/>
  <c r="D880" i="1"/>
  <c r="C880" i="1"/>
  <c r="B880" i="1"/>
  <c r="E859" i="1"/>
  <c r="D859" i="1"/>
  <c r="C859" i="1"/>
  <c r="B859" i="1"/>
  <c r="B882" i="1" s="1"/>
  <c r="D760" i="1"/>
  <c r="F760" i="1" s="1"/>
  <c r="C760" i="1"/>
  <c r="B760" i="1"/>
  <c r="E741" i="1"/>
  <c r="D741" i="1"/>
  <c r="C741" i="1"/>
  <c r="B741" i="1"/>
  <c r="D671" i="1"/>
  <c r="F671" i="1" s="1"/>
  <c r="C671" i="1"/>
  <c r="B671" i="1"/>
  <c r="E649" i="1"/>
  <c r="D649" i="1"/>
  <c r="C649" i="1"/>
  <c r="B649" i="1"/>
  <c r="E448" i="1"/>
  <c r="D448" i="1"/>
  <c r="C448" i="1"/>
  <c r="B448" i="1"/>
  <c r="E432" i="1"/>
  <c r="D432" i="1"/>
  <c r="C432" i="1"/>
  <c r="B432" i="1"/>
  <c r="E426" i="1"/>
  <c r="D426" i="1"/>
  <c r="C426" i="1"/>
  <c r="B426" i="1"/>
  <c r="E400" i="1"/>
  <c r="D400" i="1"/>
  <c r="C400" i="1"/>
  <c r="B400" i="1"/>
  <c r="E364" i="1"/>
  <c r="D364" i="1"/>
  <c r="C364" i="1"/>
  <c r="B364" i="1"/>
  <c r="E335" i="1"/>
  <c r="D335" i="1"/>
  <c r="C335" i="1"/>
  <c r="B335" i="1"/>
  <c r="E216" i="1"/>
  <c r="D216" i="1"/>
  <c r="C216" i="1"/>
  <c r="B216" i="1"/>
  <c r="E161" i="1"/>
  <c r="D161" i="1"/>
  <c r="C161" i="1"/>
  <c r="B161" i="1"/>
  <c r="B202" i="1" s="1"/>
  <c r="E142" i="1"/>
  <c r="D142" i="1"/>
  <c r="C142" i="1"/>
  <c r="B142" i="1"/>
  <c r="D112" i="1"/>
  <c r="F112" i="1" s="1"/>
  <c r="C112" i="1"/>
  <c r="B112" i="1"/>
  <c r="B1333" i="1" l="1"/>
  <c r="B1209" i="1"/>
  <c r="F335" i="1"/>
  <c r="F364" i="1"/>
  <c r="F216" i="1"/>
  <c r="F161" i="1"/>
  <c r="F142" i="1"/>
  <c r="F859" i="1"/>
  <c r="F880" i="1"/>
  <c r="F1150" i="1"/>
  <c r="F1165" i="1"/>
  <c r="F1187" i="1"/>
  <c r="F1196" i="1"/>
  <c r="F1207" i="1"/>
  <c r="F1234" i="1"/>
  <c r="F741" i="1"/>
  <c r="F1058" i="1"/>
  <c r="F1088" i="1"/>
  <c r="F400" i="1"/>
  <c r="F426" i="1"/>
  <c r="F432" i="1"/>
  <c r="F448" i="1"/>
  <c r="F649" i="1"/>
  <c r="D202" i="1"/>
  <c r="D882" i="1"/>
  <c r="E202" i="1"/>
  <c r="C202" i="1"/>
  <c r="D1273" i="1"/>
  <c r="F1273" i="1" s="1"/>
  <c r="C1209" i="1"/>
  <c r="C1333" i="1"/>
  <c r="C882" i="1"/>
  <c r="E882" i="1"/>
  <c r="D1209" i="1"/>
  <c r="E1209" i="1"/>
  <c r="C1273" i="1"/>
  <c r="D1333" i="1"/>
  <c r="F1333" i="1" l="1"/>
  <c r="F202" i="1"/>
  <c r="F882" i="1"/>
  <c r="F1209" i="1"/>
  <c r="E1025" i="1"/>
  <c r="D1025" i="1"/>
  <c r="C1025" i="1"/>
  <c r="B1025" i="1"/>
  <c r="B1027" i="1" s="1"/>
  <c r="B960" i="1"/>
  <c r="B978" i="1" s="1"/>
  <c r="C960" i="1"/>
  <c r="D960" i="1"/>
  <c r="F960" i="1" s="1"/>
  <c r="E929" i="1"/>
  <c r="D929" i="1"/>
  <c r="C929" i="1"/>
  <c r="B929" i="1"/>
  <c r="E921" i="1"/>
  <c r="D921" i="1"/>
  <c r="C921" i="1"/>
  <c r="B921" i="1"/>
  <c r="E911" i="1"/>
  <c r="D911" i="1"/>
  <c r="C911" i="1"/>
  <c r="B911" i="1"/>
  <c r="E904" i="1"/>
  <c r="D904" i="1"/>
  <c r="C904" i="1"/>
  <c r="B904" i="1"/>
  <c r="E842" i="1"/>
  <c r="D842" i="1"/>
  <c r="C842" i="1"/>
  <c r="B842" i="1"/>
  <c r="D784" i="1"/>
  <c r="E784" i="1"/>
  <c r="C784" i="1"/>
  <c r="B784" i="1"/>
  <c r="E809" i="1"/>
  <c r="D809" i="1"/>
  <c r="C809" i="1"/>
  <c r="B809" i="1"/>
  <c r="E800" i="1"/>
  <c r="D800" i="1"/>
  <c r="C800" i="1"/>
  <c r="B800" i="1"/>
  <c r="B811" i="1" s="1"/>
  <c r="E717" i="1"/>
  <c r="D717" i="1"/>
  <c r="C717" i="1"/>
  <c r="B717" i="1"/>
  <c r="E697" i="1"/>
  <c r="D697" i="1"/>
  <c r="C697" i="1"/>
  <c r="B697" i="1"/>
  <c r="B931" i="1" l="1"/>
  <c r="F784" i="1"/>
  <c r="F1025" i="1"/>
  <c r="F697" i="1"/>
  <c r="F717" i="1"/>
  <c r="F800" i="1"/>
  <c r="F809" i="1"/>
  <c r="F904" i="1"/>
  <c r="F911" i="1"/>
  <c r="F921" i="1"/>
  <c r="F929" i="1"/>
  <c r="F842" i="1"/>
  <c r="D978" i="1"/>
  <c r="F978" i="1" s="1"/>
  <c r="E1027" i="1"/>
  <c r="C978" i="1"/>
  <c r="C1027" i="1"/>
  <c r="D1027" i="1"/>
  <c r="E931" i="1"/>
  <c r="D931" i="1"/>
  <c r="C931" i="1"/>
  <c r="C811" i="1"/>
  <c r="D811" i="1"/>
  <c r="E811" i="1"/>
  <c r="F1027" i="1" l="1"/>
  <c r="F811" i="1"/>
  <c r="F931" i="1"/>
  <c r="E622" i="1"/>
  <c r="D622" i="1"/>
  <c r="C622" i="1"/>
  <c r="B622" i="1"/>
  <c r="E602" i="1"/>
  <c r="D602" i="1"/>
  <c r="C602" i="1"/>
  <c r="B602" i="1"/>
  <c r="E578" i="1"/>
  <c r="D578" i="1"/>
  <c r="C578" i="1"/>
  <c r="B578" i="1"/>
  <c r="E527" i="1"/>
  <c r="D527" i="1"/>
  <c r="C527" i="1"/>
  <c r="B527" i="1"/>
  <c r="E508" i="1"/>
  <c r="D508" i="1"/>
  <c r="C508" i="1"/>
  <c r="B508" i="1"/>
  <c r="E483" i="1"/>
  <c r="D483" i="1"/>
  <c r="C483" i="1"/>
  <c r="B483" i="1"/>
  <c r="E462" i="1"/>
  <c r="D462" i="1"/>
  <c r="D464" i="1" s="1"/>
  <c r="C462" i="1"/>
  <c r="C464" i="1" s="1"/>
  <c r="B462" i="1"/>
  <c r="B464" i="1" s="1"/>
  <c r="E412" i="1"/>
  <c r="D412" i="1"/>
  <c r="C412" i="1"/>
  <c r="B412" i="1"/>
  <c r="E381" i="1"/>
  <c r="D381" i="1"/>
  <c r="C381" i="1"/>
  <c r="B381" i="1"/>
  <c r="E351" i="1"/>
  <c r="D351" i="1"/>
  <c r="C351" i="1"/>
  <c r="B351" i="1"/>
  <c r="E318" i="1"/>
  <c r="D318" i="1"/>
  <c r="C318" i="1"/>
  <c r="B318" i="1"/>
  <c r="E284" i="1"/>
  <c r="D284" i="1"/>
  <c r="C284" i="1"/>
  <c r="B284" i="1"/>
  <c r="E266" i="1"/>
  <c r="D266" i="1"/>
  <c r="C266" i="1"/>
  <c r="B266" i="1"/>
  <c r="E254" i="1"/>
  <c r="D254" i="1"/>
  <c r="D256" i="1" s="1"/>
  <c r="C254" i="1"/>
  <c r="C256" i="1" s="1"/>
  <c r="B254" i="1"/>
  <c r="B256" i="1" s="1"/>
  <c r="C81" i="1"/>
  <c r="D81" i="1"/>
  <c r="E81" i="1"/>
  <c r="B81" i="1"/>
  <c r="B337" i="1" l="1"/>
  <c r="B414" i="1"/>
  <c r="F81" i="1"/>
  <c r="E256" i="1"/>
  <c r="F256" i="1" s="1"/>
  <c r="F254" i="1"/>
  <c r="F266" i="1"/>
  <c r="F284" i="1"/>
  <c r="F318" i="1"/>
  <c r="F351" i="1"/>
  <c r="F381" i="1"/>
  <c r="F412" i="1"/>
  <c r="E464" i="1"/>
  <c r="F462" i="1"/>
  <c r="F483" i="1"/>
  <c r="F508" i="1"/>
  <c r="F527" i="1"/>
  <c r="F578" i="1"/>
  <c r="F602" i="1"/>
  <c r="F622" i="1"/>
  <c r="D337" i="1"/>
  <c r="E337" i="1"/>
  <c r="C337" i="1"/>
  <c r="D414" i="1"/>
  <c r="E414" i="1"/>
  <c r="C414" i="1"/>
  <c r="B1335" i="1" l="1"/>
  <c r="D1335" i="1"/>
  <c r="C1335" i="1"/>
  <c r="F337" i="1"/>
  <c r="F414" i="1"/>
  <c r="F464" i="1"/>
  <c r="E1335" i="1"/>
  <c r="F1335" i="1" l="1"/>
</calcChain>
</file>

<file path=xl/sharedStrings.xml><?xml version="1.0" encoding="utf-8"?>
<sst xmlns="http://schemas.openxmlformats.org/spreadsheetml/2006/main" count="1027" uniqueCount="854">
  <si>
    <t>Bonner</t>
  </si>
  <si>
    <t>County Total</t>
  </si>
  <si>
    <t>Boundary</t>
  </si>
  <si>
    <t>BF/Kootenai</t>
  </si>
  <si>
    <t>Copeland</t>
  </si>
  <si>
    <t>Naples</t>
  </si>
  <si>
    <t>North Bonners Ferry</t>
  </si>
  <si>
    <t>Valley View</t>
  </si>
  <si>
    <t>District 1 Total</t>
  </si>
  <si>
    <t>Leg. Dist. 1</t>
  </si>
  <si>
    <t>Leg. Dist. 2</t>
  </si>
  <si>
    <t>Kootenai</t>
  </si>
  <si>
    <t>1</t>
  </si>
  <si>
    <t>2</t>
  </si>
  <si>
    <t>3</t>
  </si>
  <si>
    <t>4</t>
  </si>
  <si>
    <t>5</t>
  </si>
  <si>
    <t>6</t>
  </si>
  <si>
    <t>7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</si>
  <si>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</si>
  <si>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</si>
  <si>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</si>
  <si>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</si>
  <si>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</si>
  <si>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</si>
  <si>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</si>
  <si>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</si>
  <si>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</si>
  <si>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</si>
  <si>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</si>
  <si>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41</t>
  </si>
  <si>
    <t>61</t>
  </si>
  <si>
    <t>67</t>
  </si>
  <si>
    <t>68</t>
  </si>
  <si>
    <t>70</t>
  </si>
  <si>
    <t>District 2 Total</t>
  </si>
  <si>
    <t>Leg. Dist. 3</t>
  </si>
  <si>
    <t>8</t>
  </si>
  <si>
    <t>9</t>
  </si>
  <si>
    <t>10</t>
  </si>
  <si>
    <t>11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</si>
  <si>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</si>
  <si>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</si>
  <si>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</si>
  <si>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</si>
  <si>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</si>
  <si>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</si>
  <si>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</si>
  <si>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</si>
  <si>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</si>
  <si>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</si>
  <si>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</si>
  <si>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</si>
  <si>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</si>
  <si>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</si>
  <si>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63</t>
  </si>
  <si>
    <t>64</t>
  </si>
  <si>
    <t>65</t>
  </si>
  <si>
    <t>66</t>
  </si>
  <si>
    <t>69</t>
  </si>
  <si>
    <t>District 3 Total</t>
  </si>
  <si>
    <t>Leg. Dist. 4</t>
  </si>
  <si>
    <t>37</t>
  </si>
  <si>
    <t>38</t>
  </si>
  <si>
    <t>39</t>
  </si>
  <si>
    <t>40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</si>
  <si>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</si>
  <si>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</si>
  <si>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</si>
  <si>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</si>
  <si>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</si>
  <si>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</si>
  <si>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</si>
  <si>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</si>
  <si>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</si>
  <si>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</si>
  <si>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</si>
  <si>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</si>
  <si>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</si>
  <si>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</si>
  <si>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</si>
  <si>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</si>
  <si>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</si>
  <si>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</si>
  <si>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</si>
  <si>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</si>
  <si>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District 4 Total</t>
  </si>
  <si>
    <t>Leg. Dist. 5</t>
  </si>
  <si>
    <t>Benewah</t>
  </si>
  <si>
    <t>1 Benewah</t>
  </si>
  <si>
    <t>2 Center</t>
  </si>
  <si>
    <t>3 College</t>
  </si>
  <si>
    <t>4 Emida</t>
  </si>
  <si>
    <t>5 Fernwood</t>
  </si>
  <si>
    <t>6 Plummer</t>
  </si>
  <si>
    <t>7 Santa</t>
  </si>
  <si>
    <t>8 St. Joe</t>
  </si>
  <si>
    <t>9 St. Maries</t>
  </si>
  <si>
    <t>10 Tensed</t>
  </si>
  <si>
    <t>11 Townsite</t>
  </si>
  <si>
    <t>Latah</t>
  </si>
  <si>
    <t>Moscow 1</t>
  </si>
  <si>
    <t>Moscow 2</t>
  </si>
  <si>
    <t>Moscow 3</t>
  </si>
  <si>
    <t>Moscow 4</t>
  </si>
  <si>
    <t>Moscow 5</t>
  </si>
  <si>
    <t>Moscow 6</t>
  </si>
  <si>
    <t>Moscow 7</t>
  </si>
  <si>
    <t>Moscow 8</t>
  </si>
  <si>
    <t>Moscow 9</t>
  </si>
  <si>
    <t>Moscow 10</t>
  </si>
  <si>
    <t>Moscow 11</t>
  </si>
  <si>
    <t>Moscow 12</t>
  </si>
  <si>
    <t>Moscow 13</t>
  </si>
  <si>
    <t>Moscow 14</t>
  </si>
  <si>
    <t>Moscow 15</t>
  </si>
  <si>
    <t>Moscow 16</t>
  </si>
  <si>
    <t>Moscow 17</t>
  </si>
  <si>
    <t>Moscow 18</t>
  </si>
  <si>
    <t>Deary 19</t>
  </si>
  <si>
    <t>Farmington 20</t>
  </si>
  <si>
    <t>Genesee 21</t>
  </si>
  <si>
    <t>Harvard 22</t>
  </si>
  <si>
    <t>Juliaetta 23</t>
  </si>
  <si>
    <t>Kendrick 24</t>
  </si>
  <si>
    <t>Linden 25</t>
  </si>
  <si>
    <t>Palouse 26</t>
  </si>
  <si>
    <t>Potlatch 27</t>
  </si>
  <si>
    <t>Princeton 28</t>
  </si>
  <si>
    <t>Troy 29</t>
  </si>
  <si>
    <t>Viola 30</t>
  </si>
  <si>
    <t>Cora 31</t>
  </si>
  <si>
    <t>Absentee</t>
  </si>
  <si>
    <t>District 5 Total</t>
  </si>
  <si>
    <t>Leg. Dist. 6</t>
  </si>
  <si>
    <t>Lewis</t>
  </si>
  <si>
    <t>001 Nezperce</t>
  </si>
  <si>
    <t>002 West Kamiah</t>
  </si>
  <si>
    <t>003 East Kamiah</t>
  </si>
  <si>
    <t>004 Craigmont</t>
  </si>
  <si>
    <t>005 Winchester</t>
  </si>
  <si>
    <t>006 Reubens</t>
  </si>
  <si>
    <t>007 Mohler</t>
  </si>
  <si>
    <t>008 Slickpoo</t>
  </si>
  <si>
    <t>Nez Perce</t>
  </si>
  <si>
    <t>Lewiston 1</t>
  </si>
  <si>
    <t>Lewiston 2</t>
  </si>
  <si>
    <t>Lewiston 3</t>
  </si>
  <si>
    <t>Lewiston 4</t>
  </si>
  <si>
    <t>Lewiston 5</t>
  </si>
  <si>
    <t>Lewiston 6</t>
  </si>
  <si>
    <t>Lewiston 7</t>
  </si>
  <si>
    <t>Lewiston 8</t>
  </si>
  <si>
    <t>Lewiston 9</t>
  </si>
  <si>
    <t>Lewiston 10</t>
  </si>
  <si>
    <t>Lewiston 11</t>
  </si>
  <si>
    <t>Lewiston 12</t>
  </si>
  <si>
    <t>Lewiston 13</t>
  </si>
  <si>
    <t>Lewiston 14</t>
  </si>
  <si>
    <t>Lewiston 15</t>
  </si>
  <si>
    <t>Lewiston 16</t>
  </si>
  <si>
    <t>Lewiston 17</t>
  </si>
  <si>
    <t>Lewiston 18</t>
  </si>
  <si>
    <t>Lewiston 19</t>
  </si>
  <si>
    <t>Lewiston 20</t>
  </si>
  <si>
    <t>Lewiston 21</t>
  </si>
  <si>
    <t>Lewiston 22</t>
  </si>
  <si>
    <t>Rimrock 23</t>
  </si>
  <si>
    <t>Foothills 24</t>
  </si>
  <si>
    <t>Tammany 25</t>
  </si>
  <si>
    <t>Leland 27</t>
  </si>
  <si>
    <t>Lenore 28</t>
  </si>
  <si>
    <t>Peck 29</t>
  </si>
  <si>
    <t>Gifford 30</t>
  </si>
  <si>
    <t>Culdesac 31</t>
  </si>
  <si>
    <t>Webb 32</t>
  </si>
  <si>
    <t>District 6 Total</t>
  </si>
  <si>
    <t>Leg. Dist. 7</t>
  </si>
  <si>
    <t>District 7 Total</t>
  </si>
  <si>
    <t>Clearwater</t>
  </si>
  <si>
    <t>1 Orofino</t>
  </si>
  <si>
    <t>2 Orofino</t>
  </si>
  <si>
    <t>3 Orofino</t>
  </si>
  <si>
    <t>4 Orofino</t>
  </si>
  <si>
    <t>5 Orofino</t>
  </si>
  <si>
    <t>6 Fraser</t>
  </si>
  <si>
    <t>7 Greer</t>
  </si>
  <si>
    <t>8 Teakean</t>
  </si>
  <si>
    <t>9 Weippe</t>
  </si>
  <si>
    <t>10 Headquarters</t>
  </si>
  <si>
    <t>11 Ahsahka</t>
  </si>
  <si>
    <t>12 Pierce</t>
  </si>
  <si>
    <t>13 Elk River</t>
  </si>
  <si>
    <t>14 Grangemont</t>
  </si>
  <si>
    <t>Idaho</t>
  </si>
  <si>
    <t>001 Big Butte</t>
  </si>
  <si>
    <t>002 Clearwater</t>
  </si>
  <si>
    <t>005 Elk City</t>
  </si>
  <si>
    <t>007 Ferdinand</t>
  </si>
  <si>
    <t>008 Greencreek</t>
  </si>
  <si>
    <t>009 Glover</t>
  </si>
  <si>
    <t>015 Harpster</t>
  </si>
  <si>
    <t>016 Joseph</t>
  </si>
  <si>
    <t>017 Kamiah</t>
  </si>
  <si>
    <t>019 Kooskia</t>
  </si>
  <si>
    <t>020 Lowell</t>
  </si>
  <si>
    <t>021 Pollock</t>
  </si>
  <si>
    <t>022 Riggins</t>
  </si>
  <si>
    <t>025 White Bird</t>
  </si>
  <si>
    <t>026 Woodland</t>
  </si>
  <si>
    <t>Shoshone</t>
  </si>
  <si>
    <t>02 Mullan</t>
  </si>
  <si>
    <t>03 Wallace</t>
  </si>
  <si>
    <t>04 Silverton</t>
  </si>
  <si>
    <t>05 Osburn</t>
  </si>
  <si>
    <t>06 Kellogg</t>
  </si>
  <si>
    <t>07 Wardner</t>
  </si>
  <si>
    <t>08 Smelterville</t>
  </si>
  <si>
    <t>09 Pinehurst</t>
  </si>
  <si>
    <t>11 Calder</t>
  </si>
  <si>
    <t>12 Clarkia</t>
  </si>
  <si>
    <t>13 Avery</t>
  </si>
  <si>
    <t>Leg. Dist. 8</t>
  </si>
  <si>
    <t>District 8 Total</t>
  </si>
  <si>
    <t>Boise</t>
  </si>
  <si>
    <t>30 Garden Valley</t>
  </si>
  <si>
    <t>40 Horseshoe Bend</t>
  </si>
  <si>
    <t>50 Idaho City</t>
  </si>
  <si>
    <t>60 Lowman</t>
  </si>
  <si>
    <t>70 Mores Creek</t>
  </si>
  <si>
    <t>80 Placerville</t>
  </si>
  <si>
    <t>Custer</t>
  </si>
  <si>
    <t>Challis</t>
  </si>
  <si>
    <t>Round Valley 1</t>
  </si>
  <si>
    <t>Round Valley 2</t>
  </si>
  <si>
    <t>Mackay</t>
  </si>
  <si>
    <t>Leslie</t>
  </si>
  <si>
    <t>Battleground</t>
  </si>
  <si>
    <t>Sunol</t>
  </si>
  <si>
    <t>Clayton</t>
  </si>
  <si>
    <t>Stanley</t>
  </si>
  <si>
    <t>Gem</t>
  </si>
  <si>
    <t>01 Central</t>
  </si>
  <si>
    <t>02 North Emmett</t>
  </si>
  <si>
    <t>03 Butteview</t>
  </si>
  <si>
    <t>04 South Emmett</t>
  </si>
  <si>
    <t>05 West Emmett</t>
  </si>
  <si>
    <t>06 Emerson</t>
  </si>
  <si>
    <t>07 Lincoln</t>
  </si>
  <si>
    <t>08 Letha</t>
  </si>
  <si>
    <t>09 Hanna</t>
  </si>
  <si>
    <t>10 Brick</t>
  </si>
  <si>
    <t>11 Bench</t>
  </si>
  <si>
    <t>12 Sweet/Montour</t>
  </si>
  <si>
    <t>13 Ola</t>
  </si>
  <si>
    <t>Lemhi</t>
  </si>
  <si>
    <t>Valley</t>
  </si>
  <si>
    <t>Payette</t>
  </si>
  <si>
    <t>Leg. Dist. 9</t>
  </si>
  <si>
    <t>Adams</t>
  </si>
  <si>
    <t>001 Indian Valley</t>
  </si>
  <si>
    <t>002 Council</t>
  </si>
  <si>
    <t>004 Bear</t>
  </si>
  <si>
    <t>005 New Meadows</t>
  </si>
  <si>
    <t>006 Little Salmon River</t>
  </si>
  <si>
    <t>Canyon</t>
  </si>
  <si>
    <t>01-09</t>
  </si>
  <si>
    <t>02-09</t>
  </si>
  <si>
    <t>03-09</t>
  </si>
  <si>
    <t>Washington</t>
  </si>
  <si>
    <t>01 Eaton Hale</t>
  </si>
  <si>
    <t>02 West Weiser</t>
  </si>
  <si>
    <t>03 South Weiser</t>
  </si>
  <si>
    <t>04 Weiser</t>
  </si>
  <si>
    <t>05 Middle Weiser</t>
  </si>
  <si>
    <t>06 East Weiser</t>
  </si>
  <si>
    <t>07 Midvale</t>
  </si>
  <si>
    <t>08 Cambridge</t>
  </si>
  <si>
    <t>09 Pioneer</t>
  </si>
  <si>
    <t>10 Sunnyside</t>
  </si>
  <si>
    <t>11 Mineral</t>
  </si>
  <si>
    <t>District 9 Total</t>
  </si>
  <si>
    <t>Leg. Dist. 10</t>
  </si>
  <si>
    <t>District 10 Total</t>
  </si>
  <si>
    <t>07-10</t>
  </si>
  <si>
    <t>08-10</t>
  </si>
  <si>
    <t>09-10</t>
  </si>
  <si>
    <t>10-10</t>
  </si>
  <si>
    <t>11-10</t>
  </si>
  <si>
    <t>12-10</t>
  </si>
  <si>
    <t>13-10</t>
  </si>
  <si>
    <t>14-10</t>
  </si>
  <si>
    <t>15-10</t>
  </si>
  <si>
    <t>16-10</t>
  </si>
  <si>
    <t>17-10</t>
  </si>
  <si>
    <t>18-10</t>
  </si>
  <si>
    <t>19-10</t>
  </si>
  <si>
    <t>20-10</t>
  </si>
  <si>
    <t>Leg. Dist. 11</t>
  </si>
  <si>
    <t>District 11 Total</t>
  </si>
  <si>
    <t>26-11</t>
  </si>
  <si>
    <t>27-11</t>
  </si>
  <si>
    <t>28-11</t>
  </si>
  <si>
    <t>29-11</t>
  </si>
  <si>
    <t>30-11</t>
  </si>
  <si>
    <t>31-11</t>
  </si>
  <si>
    <t>32-11</t>
  </si>
  <si>
    <t>33-11</t>
  </si>
  <si>
    <t>34-11</t>
  </si>
  <si>
    <t>35-11</t>
  </si>
  <si>
    <t>36-11</t>
  </si>
  <si>
    <t>37-11</t>
  </si>
  <si>
    <t>38-11</t>
  </si>
  <si>
    <t>39-11</t>
  </si>
  <si>
    <t>40-11</t>
  </si>
  <si>
    <t>41-11</t>
  </si>
  <si>
    <t>42-11</t>
  </si>
  <si>
    <t>43-11</t>
  </si>
  <si>
    <t>44-11</t>
  </si>
  <si>
    <t>Leg. Dist. 12</t>
  </si>
  <si>
    <t>District 12 Total</t>
  </si>
  <si>
    <t>49-12</t>
  </si>
  <si>
    <t>50-12</t>
  </si>
  <si>
    <t>51-12</t>
  </si>
  <si>
    <t>52-12</t>
  </si>
  <si>
    <t>53-12</t>
  </si>
  <si>
    <t>54-12</t>
  </si>
  <si>
    <t>55-12</t>
  </si>
  <si>
    <t>56-12</t>
  </si>
  <si>
    <t>57-12</t>
  </si>
  <si>
    <t>58-12</t>
  </si>
  <si>
    <t>59-12</t>
  </si>
  <si>
    <t>60-12</t>
  </si>
  <si>
    <t>61-12</t>
  </si>
  <si>
    <t>62-12</t>
  </si>
  <si>
    <t>Leg. Dist. 13</t>
  </si>
  <si>
    <t>District 13 Total</t>
  </si>
  <si>
    <t>69-13</t>
  </si>
  <si>
    <t>70-13</t>
  </si>
  <si>
    <t>71-13</t>
  </si>
  <si>
    <t>72-13</t>
  </si>
  <si>
    <t>73-13</t>
  </si>
  <si>
    <t>74-13</t>
  </si>
  <si>
    <t>75-13</t>
  </si>
  <si>
    <t>76-13</t>
  </si>
  <si>
    <t>77-13</t>
  </si>
  <si>
    <t>78-13</t>
  </si>
  <si>
    <t>79-13</t>
  </si>
  <si>
    <t>80-13</t>
  </si>
  <si>
    <t>81-13</t>
  </si>
  <si>
    <t>82-13</t>
  </si>
  <si>
    <t>Leg. Dist. 14</t>
  </si>
  <si>
    <t>District 14 Total</t>
  </si>
  <si>
    <t>Ada</t>
  </si>
  <si>
    <t>Leg. Dist. 15</t>
  </si>
  <si>
    <t>District 15 Total</t>
  </si>
  <si>
    <t>Leg. Dist. 16</t>
  </si>
  <si>
    <t>District 16 Total</t>
  </si>
  <si>
    <t>Leg. Dist. 17</t>
  </si>
  <si>
    <t>District 17 Total</t>
  </si>
  <si>
    <t>Leg. Dist. 18</t>
  </si>
  <si>
    <t>District 18 Total</t>
  </si>
  <si>
    <t>Leg. Dist. 19</t>
  </si>
  <si>
    <t>District 19 Total</t>
  </si>
  <si>
    <t>Leg. Dist. 20</t>
  </si>
  <si>
    <t>District 20 Total</t>
  </si>
  <si>
    <t>Leg. Dist. 21</t>
  </si>
  <si>
    <t>District 21 Total</t>
  </si>
  <si>
    <t>Leg. Dist. 22</t>
  </si>
  <si>
    <t>District 22 Total</t>
  </si>
  <si>
    <t>Leg. Dist. 23</t>
  </si>
  <si>
    <t>Elmore</t>
  </si>
  <si>
    <t>Mountain Home 1</t>
  </si>
  <si>
    <t>Mountain Home 2</t>
  </si>
  <si>
    <t>Mountain Home 3</t>
  </si>
  <si>
    <t>Mountain Home 4</t>
  </si>
  <si>
    <t>Mountain Home 5</t>
  </si>
  <si>
    <t>Mountain Home 6</t>
  </si>
  <si>
    <t>Mountain Home 7</t>
  </si>
  <si>
    <t>Mountain Home 8</t>
  </si>
  <si>
    <t>Mountain Home 9</t>
  </si>
  <si>
    <t>Atlanta</t>
  </si>
  <si>
    <t>Chattin Flats</t>
  </si>
  <si>
    <t>Glenns Ferry</t>
  </si>
  <si>
    <t>Hammett</t>
  </si>
  <si>
    <t>King Hill</t>
  </si>
  <si>
    <t>Mayfield</t>
  </si>
  <si>
    <t>Prairie</t>
  </si>
  <si>
    <t>Owyhee</t>
  </si>
  <si>
    <t>Twin Falls</t>
  </si>
  <si>
    <t>Buhl 1</t>
  </si>
  <si>
    <t>Buhl 2</t>
  </si>
  <si>
    <t>Castleford</t>
  </si>
  <si>
    <t>Deep Creek</t>
  </si>
  <si>
    <t>Maroa</t>
  </si>
  <si>
    <t>Leg. Dist. 24</t>
  </si>
  <si>
    <t>District 23 Total</t>
  </si>
  <si>
    <t>District 24 Total</t>
  </si>
  <si>
    <t>Twin Falls 1</t>
  </si>
  <si>
    <t>Twin Falls 2</t>
  </si>
  <si>
    <t>Twin Falls 3</t>
  </si>
  <si>
    <t>Twin Falls 4</t>
  </si>
  <si>
    <t>Twin Falls 5</t>
  </si>
  <si>
    <t>Twin Falls 6</t>
  </si>
  <si>
    <t>Twin Falls 7</t>
  </si>
  <si>
    <t>Twin Falls 8</t>
  </si>
  <si>
    <t>Twin Falls 9</t>
  </si>
  <si>
    <t>Twin Falls 10</t>
  </si>
  <si>
    <t>Twin Falls 11</t>
  </si>
  <si>
    <t>Twin Falls 12</t>
  </si>
  <si>
    <t>Twin Falls 13</t>
  </si>
  <si>
    <t>Twin Falls 14</t>
  </si>
  <si>
    <t>Twin Falls 15</t>
  </si>
  <si>
    <t>Twin Falls 16</t>
  </si>
  <si>
    <t>Twin Falls 17</t>
  </si>
  <si>
    <t>Twin Falls 18</t>
  </si>
  <si>
    <t>Twin Falls 19</t>
  </si>
  <si>
    <t>Twin Falls 20</t>
  </si>
  <si>
    <t>Twin Falls 21</t>
  </si>
  <si>
    <t>Twin Falls 22</t>
  </si>
  <si>
    <t>Twin Falls 23</t>
  </si>
  <si>
    <t>District 25 Total</t>
  </si>
  <si>
    <t>Leg. Dist. 25</t>
  </si>
  <si>
    <t>Jerome</t>
  </si>
  <si>
    <t>Buhl 3</t>
  </si>
  <si>
    <t>Buhl 4</t>
  </si>
  <si>
    <t>Buhl 5</t>
  </si>
  <si>
    <t>Filer 1</t>
  </si>
  <si>
    <t>Filer 2</t>
  </si>
  <si>
    <t>Filer 3</t>
  </si>
  <si>
    <t>Hansen</t>
  </si>
  <si>
    <t>Kimberly 1</t>
  </si>
  <si>
    <t>Kimberly 2</t>
  </si>
  <si>
    <t>Kimberly 3</t>
  </si>
  <si>
    <t>Kimberly 4</t>
  </si>
  <si>
    <t>Hollister</t>
  </si>
  <si>
    <t>Murtaugh</t>
  </si>
  <si>
    <t>Twin Falls 24</t>
  </si>
  <si>
    <t>Twin Falls 25</t>
  </si>
  <si>
    <t>Twin Falls 26</t>
  </si>
  <si>
    <t>Leg. Dist. 26</t>
  </si>
  <si>
    <t>District 26 Total</t>
  </si>
  <si>
    <t>Blaine</t>
  </si>
  <si>
    <t>Camas</t>
  </si>
  <si>
    <t>#1</t>
  </si>
  <si>
    <t>#2</t>
  </si>
  <si>
    <t>Gooding</t>
  </si>
  <si>
    <t>2 Gooding City</t>
  </si>
  <si>
    <t>3 Gooding Rural</t>
  </si>
  <si>
    <t>4 Wendell City</t>
  </si>
  <si>
    <t>5 Wendell Rural</t>
  </si>
  <si>
    <t>6 Bliss</t>
  </si>
  <si>
    <t>7 Hagerman</t>
  </si>
  <si>
    <t>Lincoln</t>
  </si>
  <si>
    <t>Leg. Dist. 27</t>
  </si>
  <si>
    <t>District 27 Total</t>
  </si>
  <si>
    <t>Cassia</t>
  </si>
  <si>
    <t>Minidoka</t>
  </si>
  <si>
    <t>1 Acequia</t>
  </si>
  <si>
    <t>2 Emerson</t>
  </si>
  <si>
    <t>3 Heyburn 1</t>
  </si>
  <si>
    <t>4 Heyburn 2</t>
  </si>
  <si>
    <t>5 Paul</t>
  </si>
  <si>
    <t>6 Pioneer</t>
  </si>
  <si>
    <t>7 Rupert 1</t>
  </si>
  <si>
    <t>8 Rupert 2</t>
  </si>
  <si>
    <t>9 Rupert 3</t>
  </si>
  <si>
    <t>10 Rupert 4</t>
  </si>
  <si>
    <t>11 Rupert 5</t>
  </si>
  <si>
    <t>Leg. Dist. 28</t>
  </si>
  <si>
    <t>District 28 Total</t>
  </si>
  <si>
    <t>Bannock</t>
  </si>
  <si>
    <t>Pocatello 34</t>
  </si>
  <si>
    <t>Pocatello 35</t>
  </si>
  <si>
    <t>Pocatello 36</t>
  </si>
  <si>
    <t>Pocatello 37</t>
  </si>
  <si>
    <t>Pocatello 38</t>
  </si>
  <si>
    <t>Pocatello 39</t>
  </si>
  <si>
    <t>Pocatello 40</t>
  </si>
  <si>
    <t>Pocatello 42</t>
  </si>
  <si>
    <t>Pocatello 43</t>
  </si>
  <si>
    <t>Chubbuck 50</t>
  </si>
  <si>
    <t>Chubbuck 51</t>
  </si>
  <si>
    <t>Chubbuck 52</t>
  </si>
  <si>
    <t>Chubbuck 53</t>
  </si>
  <si>
    <t>Chubbuck 54</t>
  </si>
  <si>
    <t>Chubbuck 55</t>
  </si>
  <si>
    <t>Chubbuck 56</t>
  </si>
  <si>
    <t>Chubbuck 57</t>
  </si>
  <si>
    <t>Chubbuck 58</t>
  </si>
  <si>
    <t>Chubbuck 59</t>
  </si>
  <si>
    <t>Arimo 61</t>
  </si>
  <si>
    <t>Downey 62</t>
  </si>
  <si>
    <t>Inkom 63</t>
  </si>
  <si>
    <t>Lava Hot Springs 64</t>
  </si>
  <si>
    <t>McCammon 65</t>
  </si>
  <si>
    <t>Mink Creek 66</t>
  </si>
  <si>
    <t>Pebble Creek 67</t>
  </si>
  <si>
    <t>Swan Lake 68</t>
  </si>
  <si>
    <t>Power</t>
  </si>
  <si>
    <t>Leg. Dist. 29</t>
  </si>
  <si>
    <t>District 29 Total</t>
  </si>
  <si>
    <t>Pocatello 1</t>
  </si>
  <si>
    <t>Pocatello 2</t>
  </si>
  <si>
    <t>Pocatello 3</t>
  </si>
  <si>
    <t>Pocatello 4</t>
  </si>
  <si>
    <t>Pocatello 5</t>
  </si>
  <si>
    <t>Pocatello 6</t>
  </si>
  <si>
    <t>Pocatello 9</t>
  </si>
  <si>
    <t>Pocatello 10</t>
  </si>
  <si>
    <t>Pocatello 11</t>
  </si>
  <si>
    <t>Pocatello 12</t>
  </si>
  <si>
    <t>Pocatello 13</t>
  </si>
  <si>
    <t>Pocatello 14</t>
  </si>
  <si>
    <t>Pocatello 15</t>
  </si>
  <si>
    <t>Pocatello 17</t>
  </si>
  <si>
    <t>Pocatello 18</t>
  </si>
  <si>
    <t>Pocatello 19</t>
  </si>
  <si>
    <t>Pocatello 21</t>
  </si>
  <si>
    <t>Pocatello 22</t>
  </si>
  <si>
    <t>Pocatello 23</t>
  </si>
  <si>
    <t>Pocatello 25</t>
  </si>
  <si>
    <t>Pocatello 26</t>
  </si>
  <si>
    <t>Pocatello 27</t>
  </si>
  <si>
    <t>Pocatello 28</t>
  </si>
  <si>
    <t>Pocatello 32</t>
  </si>
  <si>
    <t>Leg. Dist. 30</t>
  </si>
  <si>
    <t>District 30 Total</t>
  </si>
  <si>
    <t>Bonneville</t>
  </si>
  <si>
    <t>Leg. Dist. 31</t>
  </si>
  <si>
    <t>District 31 Total</t>
  </si>
  <si>
    <t>Bingham</t>
  </si>
  <si>
    <t>Blackfoot 1</t>
  </si>
  <si>
    <t>Blackfoot 2</t>
  </si>
  <si>
    <t>Blackfoot 3</t>
  </si>
  <si>
    <t>Blackfoot 4</t>
  </si>
  <si>
    <t>Blackfoot 5</t>
  </si>
  <si>
    <t>Blackfoot 6</t>
  </si>
  <si>
    <t>Firth 7</t>
  </si>
  <si>
    <t>Firth 8</t>
  </si>
  <si>
    <t>Groveland 9</t>
  </si>
  <si>
    <t>Jameston 10</t>
  </si>
  <si>
    <t>Moreland 11</t>
  </si>
  <si>
    <t>Rockford 12</t>
  </si>
  <si>
    <t>Shelley 13</t>
  </si>
  <si>
    <t>Shelley 14</t>
  </si>
  <si>
    <t>Aberdeen 15</t>
  </si>
  <si>
    <t>Riverside 17</t>
  </si>
  <si>
    <t>Pingree 18</t>
  </si>
  <si>
    <t>Wapello 19</t>
  </si>
  <si>
    <t>Fort Hall 20</t>
  </si>
  <si>
    <t>Blackfoot 23</t>
  </si>
  <si>
    <t>Riverside 24</t>
  </si>
  <si>
    <t>Moreland 25</t>
  </si>
  <si>
    <t>Atomic City 26</t>
  </si>
  <si>
    <t>Bonneville 27</t>
  </si>
  <si>
    <t>Morgan's Pasture 28</t>
  </si>
  <si>
    <t>Leg. Dist. 32</t>
  </si>
  <si>
    <t>District 32 Total</t>
  </si>
  <si>
    <t>Bear Lake</t>
  </si>
  <si>
    <t>#1 Montpelier</t>
  </si>
  <si>
    <t>#2 Montpelier</t>
  </si>
  <si>
    <t>#3 Montpelier</t>
  </si>
  <si>
    <t>#5 Bennington</t>
  </si>
  <si>
    <t>#6 Bern</t>
  </si>
  <si>
    <t>#7 Bloomington</t>
  </si>
  <si>
    <t>#8 Dingle</t>
  </si>
  <si>
    <t>#9 Fish Haven</t>
  </si>
  <si>
    <t>#10 Geneva/Pegram</t>
  </si>
  <si>
    <t>#11 Georgetown</t>
  </si>
  <si>
    <t>#12 Liberty</t>
  </si>
  <si>
    <t>#13 Paris</t>
  </si>
  <si>
    <t>#15 St. Charles</t>
  </si>
  <si>
    <t>#16 Bailey Creek</t>
  </si>
  <si>
    <t>Caribou</t>
  </si>
  <si>
    <t>Bancroft</t>
  </si>
  <si>
    <t>Freedom</t>
  </si>
  <si>
    <t>Grace #1</t>
  </si>
  <si>
    <t>Grace #2</t>
  </si>
  <si>
    <t>Soda #1</t>
  </si>
  <si>
    <t>Soda #2</t>
  </si>
  <si>
    <t>Soda #3</t>
  </si>
  <si>
    <t>Soda #4</t>
  </si>
  <si>
    <t>Wayan</t>
  </si>
  <si>
    <t>Franklin</t>
  </si>
  <si>
    <t>Preston #1</t>
  </si>
  <si>
    <t>Preston #2</t>
  </si>
  <si>
    <t>Preston #3</t>
  </si>
  <si>
    <t>Preston #4</t>
  </si>
  <si>
    <t>Preston #5</t>
  </si>
  <si>
    <t>Banida #6</t>
  </si>
  <si>
    <t>Clifton #7</t>
  </si>
  <si>
    <t>Dayton #8</t>
  </si>
  <si>
    <t>Fairview #9</t>
  </si>
  <si>
    <t>Franklin #10</t>
  </si>
  <si>
    <t>Mapleton #11</t>
  </si>
  <si>
    <t>Mink Creek #12</t>
  </si>
  <si>
    <t>Weston #15</t>
  </si>
  <si>
    <t>Whitney #16</t>
  </si>
  <si>
    <t>Worm Creek #17</t>
  </si>
  <si>
    <t>Oneida</t>
  </si>
  <si>
    <t>Teton</t>
  </si>
  <si>
    <t>Leg. Dist. 33</t>
  </si>
  <si>
    <t>District 33 Total</t>
  </si>
  <si>
    <t>Leg. Dist. 34</t>
  </si>
  <si>
    <t>District 34 Total</t>
  </si>
  <si>
    <t>Leg. Dist. 35</t>
  </si>
  <si>
    <t>Madison</t>
  </si>
  <si>
    <t>#1 Plano</t>
  </si>
  <si>
    <t>#2 Burton</t>
  </si>
  <si>
    <t>#3 Hibbard</t>
  </si>
  <si>
    <t>#4 Salem</t>
  </si>
  <si>
    <t>#5 Fairgrounds</t>
  </si>
  <si>
    <t>#6 Sugar City</t>
  </si>
  <si>
    <t>#7 Adams</t>
  </si>
  <si>
    <t>#8 Pioneer West</t>
  </si>
  <si>
    <t>#9 Pioneer East</t>
  </si>
  <si>
    <t>#10 Porter Park</t>
  </si>
  <si>
    <t>#11 City Center</t>
  </si>
  <si>
    <t>#12 4th South</t>
  </si>
  <si>
    <t>#13 University</t>
  </si>
  <si>
    <t>#14 Rexburg Hill</t>
  </si>
  <si>
    <t>#15 Poleline</t>
  </si>
  <si>
    <t>#16 Lincoln</t>
  </si>
  <si>
    <t>#17 Moody</t>
  </si>
  <si>
    <t>#18 Union/Lyman</t>
  </si>
  <si>
    <t>#19 Archer</t>
  </si>
  <si>
    <t>Butte</t>
  </si>
  <si>
    <t>Arco 1</t>
  </si>
  <si>
    <t>Arco 2</t>
  </si>
  <si>
    <t>Clark</t>
  </si>
  <si>
    <t>#3</t>
  </si>
  <si>
    <t>Fremont</t>
  </si>
  <si>
    <t>Jefferson</t>
  </si>
  <si>
    <t>1 Annis</t>
  </si>
  <si>
    <t>2 Clark</t>
  </si>
  <si>
    <t>3 Garfield</t>
  </si>
  <si>
    <t>4 Grant</t>
  </si>
  <si>
    <t>5 Hamer</t>
  </si>
  <si>
    <t>6 Labelle</t>
  </si>
  <si>
    <t>7 Lewisville</t>
  </si>
  <si>
    <t>8 Lorenzo</t>
  </si>
  <si>
    <t>9 Menan</t>
  </si>
  <si>
    <t>10 Monteview</t>
  </si>
  <si>
    <t>11 Rigby 1</t>
  </si>
  <si>
    <t>12 Rigby 2</t>
  </si>
  <si>
    <t>13 Rigby 3</t>
  </si>
  <si>
    <t>14 Rigby 4</t>
  </si>
  <si>
    <t>District 35 Total</t>
  </si>
  <si>
    <t>Bovill 32</t>
  </si>
  <si>
    <t>Lapwai 26</t>
  </si>
  <si>
    <t>006 Fenn</t>
  </si>
  <si>
    <t>018 Keuterville</t>
  </si>
  <si>
    <t>Groveland 22</t>
  </si>
  <si>
    <t>Absentee 36</t>
  </si>
  <si>
    <t>15 Absentee</t>
  </si>
  <si>
    <t>028 Absentee</t>
  </si>
  <si>
    <t>90 Absentee</t>
  </si>
  <si>
    <t>Absentee 23</t>
  </si>
  <si>
    <t>Absentee 24</t>
  </si>
  <si>
    <t>Absentee 25</t>
  </si>
  <si>
    <t>Absentee L28</t>
  </si>
  <si>
    <t>Absentee L29</t>
  </si>
  <si>
    <t>Absentee 30</t>
  </si>
  <si>
    <t>Absentee 32</t>
  </si>
  <si>
    <t>8 Absentee</t>
  </si>
  <si>
    <t>Absentee 33</t>
  </si>
  <si>
    <t>Absentee 34</t>
  </si>
  <si>
    <t>Total Number of Registered Voters at Cutoff</t>
  </si>
  <si>
    <t>Number Election
Day Registrants</t>
  </si>
  <si>
    <t>Total Number of
Registered Voters</t>
  </si>
  <si>
    <t>Number of
Ballots Cast</t>
  </si>
  <si>
    <t>% of Registered
Voters That Voted</t>
  </si>
  <si>
    <t>Grand Total</t>
  </si>
  <si>
    <t>Airport</t>
  </si>
  <si>
    <t>Algoma</t>
  </si>
  <si>
    <t>Baldy</t>
  </si>
  <si>
    <t>Beach</t>
  </si>
  <si>
    <t>Blue Lake</t>
  </si>
  <si>
    <t>Careywood</t>
  </si>
  <si>
    <t>Clark Fork</t>
  </si>
  <si>
    <t>Cocolalla</t>
  </si>
  <si>
    <t>Colburn</t>
  </si>
  <si>
    <t>Dover</t>
  </si>
  <si>
    <t>East Priest River</t>
  </si>
  <si>
    <t>Edgemere</t>
  </si>
  <si>
    <t>Gamlin Lake</t>
  </si>
  <si>
    <t>Grouse Creek</t>
  </si>
  <si>
    <t>Hope</t>
  </si>
  <si>
    <t>Humbird</t>
  </si>
  <si>
    <t>Kelso</t>
  </si>
  <si>
    <t>Laclede</t>
  </si>
  <si>
    <t>Lakeview</t>
  </si>
  <si>
    <t>Lamb Creek</t>
  </si>
  <si>
    <t>Oden</t>
  </si>
  <si>
    <t>Oldtown</t>
  </si>
  <si>
    <t>Priest Lake</t>
  </si>
  <si>
    <t>Sagle</t>
  </si>
  <si>
    <t>Selle</t>
  </si>
  <si>
    <t>Spirit Valley</t>
  </si>
  <si>
    <t>Westmond</t>
  </si>
  <si>
    <t>West Priest River</t>
  </si>
  <si>
    <t>Wrenco</t>
  </si>
  <si>
    <t>Moyie Springs</t>
  </si>
  <si>
    <t xml:space="preserve">ABS Leg Dist 2 </t>
  </si>
  <si>
    <t>ABS Leg Dist 2 ATH</t>
  </si>
  <si>
    <t>ABS Leg Dist 2 HAY</t>
  </si>
  <si>
    <t>ABS Leg Dist 2 BVWS</t>
  </si>
  <si>
    <t>ABS Leg Dist 3</t>
  </si>
  <si>
    <t>ABS Leg Dist 4</t>
  </si>
  <si>
    <t>Onaway 37</t>
  </si>
  <si>
    <t>ABSENTEE</t>
  </si>
  <si>
    <t>South Side</t>
  </si>
  <si>
    <t>003 Cottonwood #1</t>
  </si>
  <si>
    <t>004 Cottonwood #2</t>
  </si>
  <si>
    <t>010 Grangeville #1</t>
  </si>
  <si>
    <t>011 Grangeville #2</t>
  </si>
  <si>
    <t>012 Grangeville #3</t>
  </si>
  <si>
    <t>013 Grangeville #4</t>
  </si>
  <si>
    <t>014 Grangeville #5</t>
  </si>
  <si>
    <t>023 Slate Creek 1</t>
  </si>
  <si>
    <t xml:space="preserve">024 Stites </t>
  </si>
  <si>
    <t>027 Slate Creek 2</t>
  </si>
  <si>
    <t>01 Prichard/Murray</t>
  </si>
  <si>
    <t>10 Kingston/Cataldo</t>
  </si>
  <si>
    <t>001 Salmon</t>
  </si>
  <si>
    <t>002 Depot</t>
  </si>
  <si>
    <t>003 Brooklyn</t>
  </si>
  <si>
    <t>004 North Fork</t>
  </si>
  <si>
    <t>005 Mineral Hill</t>
  </si>
  <si>
    <t>006 Iron Creek</t>
  </si>
  <si>
    <t>007 Pahsimeroi</t>
  </si>
  <si>
    <t>008 Lemhi</t>
  </si>
  <si>
    <t>009 Junction</t>
  </si>
  <si>
    <t>1 Alpha</t>
  </si>
  <si>
    <t xml:space="preserve">2 Cascade </t>
  </si>
  <si>
    <t xml:space="preserve">3 Donnelly </t>
  </si>
  <si>
    <t>4 McCall</t>
  </si>
  <si>
    <t>5 Payette</t>
  </si>
  <si>
    <t>6 Roseberry</t>
  </si>
  <si>
    <t>7 West Mountain</t>
  </si>
  <si>
    <t>8 Yellow Pine</t>
  </si>
  <si>
    <t>9 Absentee</t>
  </si>
  <si>
    <t>003 North Council</t>
  </si>
  <si>
    <t>007 Absentee</t>
  </si>
  <si>
    <t>1419</t>
  </si>
  <si>
    <t>1420</t>
  </si>
  <si>
    <t>1421</t>
  </si>
  <si>
    <t>1515</t>
  </si>
  <si>
    <t>1516</t>
  </si>
  <si>
    <t>2013</t>
  </si>
  <si>
    <t>2014</t>
  </si>
  <si>
    <t>2015</t>
  </si>
  <si>
    <t>2116</t>
  </si>
  <si>
    <t>2117</t>
  </si>
  <si>
    <t xml:space="preserve">Pine </t>
  </si>
  <si>
    <t>North Homedale</t>
  </si>
  <si>
    <t>South Homedale</t>
  </si>
  <si>
    <t>North Marsing</t>
  </si>
  <si>
    <t>South Marsing</t>
  </si>
  <si>
    <t>Pleasant Valley</t>
  </si>
  <si>
    <t>Wilson</t>
  </si>
  <si>
    <t>Murphy</t>
  </si>
  <si>
    <t>Oreana</t>
  </si>
  <si>
    <t>Grandview</t>
  </si>
  <si>
    <t>Bruneau</t>
  </si>
  <si>
    <t>Riddle</t>
  </si>
  <si>
    <t>Three Creek</t>
  </si>
  <si>
    <t>001 Bishop-Court</t>
  </si>
  <si>
    <t>002 Canyonside</t>
  </si>
  <si>
    <t>003 Eden</t>
  </si>
  <si>
    <t>004 Falls City</t>
  </si>
  <si>
    <t>005 Hazelton</t>
  </si>
  <si>
    <t>006 Northeast</t>
  </si>
  <si>
    <t>007 Northwest</t>
  </si>
  <si>
    <t>008Rimrock</t>
  </si>
  <si>
    <t>009 Shepherdview</t>
  </si>
  <si>
    <t xml:space="preserve">010 Southeast </t>
  </si>
  <si>
    <t>011 Southwest</t>
  </si>
  <si>
    <t>01 N Blaine County</t>
  </si>
  <si>
    <t>02 Sun Valley</t>
  </si>
  <si>
    <t>03 N Ketchum</t>
  </si>
  <si>
    <t>04 S Ketchum</t>
  </si>
  <si>
    <t>05 Quigley</t>
  </si>
  <si>
    <t>06 Deer Creek</t>
  </si>
  <si>
    <t>07 NW Hailey</t>
  </si>
  <si>
    <t>08 NE Hailey</t>
  </si>
  <si>
    <t>09 SW Hailey</t>
  </si>
  <si>
    <t>10 NW Woodside</t>
  </si>
  <si>
    <t>11 SE Woodside</t>
  </si>
  <si>
    <t>12 Poverty Flat</t>
  </si>
  <si>
    <t>13 Bellevue</t>
  </si>
  <si>
    <t>14 Carey</t>
  </si>
  <si>
    <t>15 Gannett/Picabo</t>
  </si>
  <si>
    <t>16 Yale</t>
  </si>
  <si>
    <t>17 Absentee</t>
  </si>
  <si>
    <t>North Shoshone</t>
  </si>
  <si>
    <t>Richfield</t>
  </si>
  <si>
    <t>Dietrich</t>
  </si>
  <si>
    <t>Kimama</t>
  </si>
  <si>
    <t>Burley 1</t>
  </si>
  <si>
    <t>Burley 2</t>
  </si>
  <si>
    <t>Burley 3</t>
  </si>
  <si>
    <t>Burley 4</t>
  </si>
  <si>
    <t>Burley 5</t>
  </si>
  <si>
    <t>Burley 6</t>
  </si>
  <si>
    <t>Albion</t>
  </si>
  <si>
    <t>Almo</t>
  </si>
  <si>
    <t>Bridge</t>
  </si>
  <si>
    <t>Declo</t>
  </si>
  <si>
    <t>Elba</t>
  </si>
  <si>
    <t>Heglar-Yale</t>
  </si>
  <si>
    <t>Jackson</t>
  </si>
  <si>
    <t>Malta</t>
  </si>
  <si>
    <t>Oakley 1</t>
  </si>
  <si>
    <t>Oakley 2</t>
  </si>
  <si>
    <t>Parsons</t>
  </si>
  <si>
    <t>Pella</t>
  </si>
  <si>
    <t>Springdale</t>
  </si>
  <si>
    <t>Starrah's Ferry</t>
  </si>
  <si>
    <t>Sublett</t>
  </si>
  <si>
    <t>Unity</t>
  </si>
  <si>
    <t>View</t>
  </si>
  <si>
    <t>Fort Hall 60</t>
  </si>
  <si>
    <t xml:space="preserve"> </t>
  </si>
  <si>
    <t>Springfield/Sterling 16</t>
  </si>
  <si>
    <t>Shelley West 21</t>
  </si>
  <si>
    <t>#17 Ovid/Lanark</t>
  </si>
  <si>
    <t>Latah Continued</t>
  </si>
  <si>
    <t>Nez Perce Continued</t>
  </si>
  <si>
    <t>Kootenai Continued</t>
  </si>
  <si>
    <t>Elmore Continued</t>
  </si>
  <si>
    <t>Bingham Continued</t>
  </si>
  <si>
    <t>Fremont Continued</t>
  </si>
  <si>
    <t>Cleveland #13</t>
  </si>
  <si>
    <t>Treasureton #14</t>
  </si>
  <si>
    <t>Mound Valley #18</t>
  </si>
  <si>
    <t>#20 Trejo</t>
  </si>
  <si>
    <t>#21 6th South</t>
  </si>
  <si>
    <t>Moore 3</t>
  </si>
  <si>
    <t>Howe 4</t>
  </si>
  <si>
    <t>15 Rigby 5</t>
  </si>
  <si>
    <t>16 Rigby 6</t>
  </si>
  <si>
    <t>17 Rigby 7</t>
  </si>
  <si>
    <t>18 Ririe</t>
  </si>
  <si>
    <t>19 Roberts</t>
  </si>
  <si>
    <t>20 Terreton</t>
  </si>
  <si>
    <t>Idaho Continued</t>
  </si>
  <si>
    <t>Ada Continued</t>
  </si>
  <si>
    <t>Twin Falls Continued</t>
  </si>
  <si>
    <t>Minidoka Continued</t>
  </si>
  <si>
    <t>Bonneville Continued</t>
  </si>
  <si>
    <t>Caribou Continued</t>
  </si>
  <si>
    <t>Madison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</si>
</sst>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2" fillId="0" borderId="0" xfId="0" applyNumberFormat="1" applyFont="1"/>
    <xf numFmtId="49" fontId="1" fillId="0" borderId="0" xfId="0" applyNumberFormat="1" applyFont="1"/>
    <xf numFmtId="49" fontId="3" fillId="0" borderId="0" xfId="0" applyNumberFormat="1" applyFont="1"/>
    <xf numFmtId="49" fontId="1" fillId="0" borderId="0" xfId="0" quotePrefix="1" applyNumberFormat="1" applyFont="1"/>
    <xf numFmtId="3" fontId="1" fillId="0" borderId="0" xfId="0" applyNumberFormat="1" applyFont="1" applyBorder="1" applyAlignment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 applyAlignment="1"/>
    <xf numFmtId="10" fontId="1" fillId="0" borderId="0" xfId="0" applyNumberFormat="1" applyFont="1" applyBorder="1" applyAlignment="1">
      <alignment horizontal="right"/>
    </xf>
    <xf numFmtId="10" fontId="1" fillId="0" borderId="0" xfId="0" applyNumberFormat="1" applyFont="1" applyBorder="1"/>
    <xf numFmtId="10" fontId="2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3" fontId="1" fillId="2" borderId="0" xfId="0" applyNumberFormat="1" applyFont="1" applyFill="1" applyBorder="1"/>
    <xf numFmtId="10" fontId="1" fillId="2" borderId="0" xfId="0" applyNumberFormat="1" applyFont="1" applyFill="1" applyBorder="1"/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10" fontId="4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/>
    <xf numFmtId="49" fontId="1" fillId="0" borderId="0" xfId="0" applyNumberFormat="1" applyFont="1" applyBorder="1"/>
    <xf numFmtId="49" fontId="3" fillId="0" borderId="0" xfId="0" applyNumberFormat="1" applyFont="1" applyBorder="1"/>
    <xf numFmtId="3" fontId="4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</xf>
    <xf numFmtId="164" fontId="4" fillId="2" borderId="0" xfId="0" applyNumberFormat="1" applyFont="1" applyFill="1" applyBorder="1" applyAlignment="1" applyProtection="1">
      <alignment horizontal="center"/>
    </xf>
    <xf numFmtId="49" fontId="1" fillId="0" borderId="0" xfId="0" quotePrefix="1" applyNumberFormat="1" applyFont="1" applyBorder="1"/>
    <xf numFmtId="0" fontId="4" fillId="3" borderId="0" xfId="0" applyNumberFormat="1" applyFont="1" applyFill="1" applyBorder="1" applyAlignment="1" applyProtection="1">
      <alignment horizontal="left"/>
    </xf>
    <xf numFmtId="3" fontId="4" fillId="4" borderId="0" xfId="0" applyNumberFormat="1" applyFont="1" applyFill="1" applyBorder="1" applyAlignment="1" applyProtection="1">
      <alignment horizontal="center"/>
      <protection locked="0"/>
    </xf>
    <xf numFmtId="3" fontId="4" fillId="4" borderId="0" xfId="0" applyNumberFormat="1" applyFont="1" applyFill="1" applyBorder="1" applyAlignment="1" applyProtection="1">
      <alignment horizontal="center"/>
    </xf>
    <xf numFmtId="164" fontId="4" fillId="4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/>
    </xf>
    <xf numFmtId="3" fontId="4" fillId="5" borderId="0" xfId="0" applyNumberFormat="1" applyFont="1" applyFill="1" applyBorder="1" applyAlignment="1" applyProtection="1">
      <alignment horizontal="center"/>
      <protection locked="0"/>
    </xf>
    <xf numFmtId="3" fontId="4" fillId="5" borderId="0" xfId="0" applyNumberFormat="1" applyFont="1" applyFill="1" applyBorder="1" applyAlignment="1" applyProtection="1">
      <alignment horizontal="center"/>
    </xf>
    <xf numFmtId="164" fontId="4" fillId="5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left"/>
    </xf>
    <xf numFmtId="3" fontId="4" fillId="2" borderId="0" xfId="0" applyNumberFormat="1" applyFont="1" applyFill="1" applyBorder="1" applyAlignment="1" applyProtection="1"/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</xf>
    <xf numFmtId="10" fontId="4" fillId="0" borderId="0" xfId="0" applyNumberFormat="1" applyFont="1" applyBorder="1" applyAlignment="1" applyProtection="1">
      <alignment horizontal="center" vertical="center"/>
      <protection locked="0"/>
    </xf>
    <xf numFmtId="3" fontId="4" fillId="6" borderId="0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3" fontId="4" fillId="7" borderId="0" xfId="0" applyNumberFormat="1" applyFont="1" applyFill="1" applyBorder="1" applyAlignment="1" applyProtection="1">
      <alignment horizontal="center"/>
    </xf>
    <xf numFmtId="164" fontId="4" fillId="7" borderId="0" xfId="0" applyNumberFormat="1" applyFont="1" applyFill="1" applyBorder="1" applyAlignment="1" applyProtection="1">
      <alignment horizontal="center"/>
    </xf>
    <xf numFmtId="0" fontId="4" fillId="7" borderId="0" xfId="0" applyFont="1" applyFill="1" applyBorder="1" applyAlignment="1" applyProtection="1">
      <alignment horizontal="center"/>
      <protection locked="0"/>
    </xf>
    <xf numFmtId="3" fontId="4" fillId="7" borderId="0" xfId="0" applyNumberFormat="1" applyFont="1" applyFill="1" applyBorder="1" applyAlignment="1" applyProtection="1">
      <alignment horizontal="center"/>
      <protection locked="0"/>
    </xf>
    <xf numFmtId="3" fontId="4" fillId="8" borderId="0" xfId="0" applyNumberFormat="1" applyFont="1" applyFill="1" applyBorder="1" applyAlignment="1" applyProtection="1">
      <alignment horizontal="center"/>
      <protection locked="0"/>
    </xf>
    <xf numFmtId="3" fontId="4" fillId="8" borderId="0" xfId="0" applyNumberFormat="1" applyFont="1" applyFill="1" applyBorder="1" applyAlignment="1" applyProtection="1">
      <alignment horizontal="center"/>
    </xf>
    <xf numFmtId="164" fontId="4" fillId="8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alignment horizontal="left"/>
      <protection locked="0"/>
    </xf>
    <xf numFmtId="10" fontId="4" fillId="0" borderId="0" xfId="0" applyNumberFormat="1" applyFont="1" applyBorder="1" applyAlignment="1" applyProtection="1">
      <alignment horizontal="center"/>
      <protection locked="0"/>
    </xf>
    <xf numFmtId="10" fontId="6" fillId="2" borderId="0" xfId="0" applyNumberFormat="1" applyFont="1" applyFill="1" applyBorder="1" applyAlignment="1" applyProtection="1">
      <alignment horizontal="center"/>
      <protection locked="0"/>
    </xf>
    <xf numFmtId="3" fontId="2" fillId="7" borderId="0" xfId="0" applyNumberFormat="1" applyFont="1" applyFill="1" applyBorder="1" applyAlignment="1" applyProtection="1">
      <alignment horizontal="center"/>
    </xf>
    <xf numFmtId="10" fontId="2" fillId="7" borderId="0" xfId="0" applyNumberFormat="1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5"/>
  <sheetViews>
    <sheetView tabSelected="1" zoomScaleNormal="100" workbookViewId="0">
      <pane ySplit="1" topLeftCell="A1174" activePane="bottomLeft" state="frozen"/>
      <selection pane="bottomLeft" activeCell="G1185" sqref="G1185"/>
    </sheetView>
  </sheetViews>
  <sheetFormatPr defaultColWidth="8.85546875" defaultRowHeight="12.75" x14ac:dyDescent="0.2"/>
  <cols>
    <col min="1" max="1" width="16.85546875" style="3" customWidth="1"/>
    <col min="2" max="5" width="10.7109375" style="7" customWidth="1"/>
    <col min="6" max="6" width="10.7109375" style="13" customWidth="1"/>
    <col min="7" max="16384" width="8.85546875" style="1"/>
  </cols>
  <sheetData>
    <row r="1" spans="1:6" ht="84.6" customHeight="1" x14ac:dyDescent="0.2">
      <c r="B1" s="18" t="s">
        <v>668</v>
      </c>
      <c r="C1" s="18" t="s">
        <v>669</v>
      </c>
      <c r="D1" s="18" t="s">
        <v>670</v>
      </c>
      <c r="E1" s="18" t="s">
        <v>671</v>
      </c>
      <c r="F1" s="19" t="s">
        <v>672</v>
      </c>
    </row>
    <row r="2" spans="1:6" x14ac:dyDescent="0.2">
      <c r="A2" s="2" t="s">
        <v>9</v>
      </c>
      <c r="B2" s="6"/>
      <c r="C2" s="6"/>
      <c r="D2" s="6"/>
      <c r="E2" s="6"/>
      <c r="F2" s="11"/>
    </row>
    <row r="3" spans="1:6" x14ac:dyDescent="0.2">
      <c r="B3" s="8"/>
      <c r="C3" s="8"/>
      <c r="D3" s="8"/>
      <c r="E3" s="8"/>
      <c r="F3" s="12"/>
    </row>
    <row r="4" spans="1:6" x14ac:dyDescent="0.2">
      <c r="A4" s="27" t="s">
        <v>0</v>
      </c>
    </row>
    <row r="5" spans="1:6" x14ac:dyDescent="0.2">
      <c r="A5" s="23" t="s">
        <v>674</v>
      </c>
      <c r="B5" s="24">
        <v>1185</v>
      </c>
      <c r="C5" s="24">
        <v>74</v>
      </c>
      <c r="D5" s="21">
        <f>IF(C5&lt;&gt;0,C5+B5,"")</f>
        <v>1259</v>
      </c>
      <c r="E5" s="24">
        <v>893</v>
      </c>
      <c r="F5" s="22">
        <f>IF(E5&lt;&gt;0,E5/D5,"")</f>
        <v>0.70929308975377281</v>
      </c>
    </row>
    <row r="6" spans="1:6" x14ac:dyDescent="0.2">
      <c r="A6" s="23" t="s">
        <v>675</v>
      </c>
      <c r="B6" s="24">
        <v>937</v>
      </c>
      <c r="C6" s="24">
        <v>38</v>
      </c>
      <c r="D6" s="21">
        <f t="shared" ref="D6:D31" si="0">IF(C6&lt;&gt;0,C6+B6,"")</f>
        <v>975</v>
      </c>
      <c r="E6" s="24">
        <v>643</v>
      </c>
      <c r="F6" s="22">
        <f t="shared" ref="F6:F31" si="1">IF(E6&lt;&gt;0,E6/D6,"")</f>
        <v>0.6594871794871795</v>
      </c>
    </row>
    <row r="7" spans="1:6" x14ac:dyDescent="0.2">
      <c r="A7" s="23" t="s">
        <v>676</v>
      </c>
      <c r="B7" s="24">
        <v>1207</v>
      </c>
      <c r="C7" s="24">
        <v>75</v>
      </c>
      <c r="D7" s="21">
        <f t="shared" si="0"/>
        <v>1282</v>
      </c>
      <c r="E7" s="24">
        <v>910</v>
      </c>
      <c r="F7" s="22">
        <f t="shared" si="1"/>
        <v>0.70982839313572543</v>
      </c>
    </row>
    <row r="8" spans="1:6" x14ac:dyDescent="0.2">
      <c r="A8" s="23" t="s">
        <v>677</v>
      </c>
      <c r="B8" s="24">
        <v>920</v>
      </c>
      <c r="C8" s="24">
        <v>69</v>
      </c>
      <c r="D8" s="21">
        <f t="shared" si="0"/>
        <v>989</v>
      </c>
      <c r="E8" s="24">
        <v>771</v>
      </c>
      <c r="F8" s="22">
        <f t="shared" si="1"/>
        <v>0.77957532861476242</v>
      </c>
    </row>
    <row r="9" spans="1:6" x14ac:dyDescent="0.2">
      <c r="A9" s="23" t="s">
        <v>678</v>
      </c>
      <c r="B9" s="24">
        <v>603</v>
      </c>
      <c r="C9" s="24">
        <v>27</v>
      </c>
      <c r="D9" s="21">
        <f t="shared" si="0"/>
        <v>630</v>
      </c>
      <c r="E9" s="24">
        <v>422</v>
      </c>
      <c r="F9" s="22">
        <f t="shared" si="1"/>
        <v>0.66984126984126979</v>
      </c>
    </row>
    <row r="10" spans="1:6" x14ac:dyDescent="0.2">
      <c r="A10" s="23" t="s">
        <v>680</v>
      </c>
      <c r="B10" s="24">
        <v>589</v>
      </c>
      <c r="C10" s="24">
        <v>22</v>
      </c>
      <c r="D10" s="21">
        <f t="shared" si="0"/>
        <v>611</v>
      </c>
      <c r="E10" s="24">
        <v>415</v>
      </c>
      <c r="F10" s="22">
        <f t="shared" si="1"/>
        <v>0.67921440261865795</v>
      </c>
    </row>
    <row r="11" spans="1:6" x14ac:dyDescent="0.2">
      <c r="A11" s="23" t="s">
        <v>681</v>
      </c>
      <c r="B11" s="24">
        <v>465</v>
      </c>
      <c r="C11" s="24">
        <v>29</v>
      </c>
      <c r="D11" s="21">
        <f t="shared" si="0"/>
        <v>494</v>
      </c>
      <c r="E11" s="24">
        <v>363</v>
      </c>
      <c r="F11" s="22">
        <f t="shared" si="1"/>
        <v>0.73481781376518218</v>
      </c>
    </row>
    <row r="12" spans="1:6" x14ac:dyDescent="0.2">
      <c r="A12" s="23" t="s">
        <v>682</v>
      </c>
      <c r="B12" s="24">
        <v>829</v>
      </c>
      <c r="C12" s="24">
        <v>29</v>
      </c>
      <c r="D12" s="21">
        <f t="shared" si="0"/>
        <v>858</v>
      </c>
      <c r="E12" s="24">
        <v>583</v>
      </c>
      <c r="F12" s="22">
        <f t="shared" si="1"/>
        <v>0.67948717948717952</v>
      </c>
    </row>
    <row r="13" spans="1:6" x14ac:dyDescent="0.2">
      <c r="A13" s="23" t="s">
        <v>683</v>
      </c>
      <c r="B13" s="24">
        <v>528</v>
      </c>
      <c r="C13" s="24">
        <v>37</v>
      </c>
      <c r="D13" s="21">
        <f t="shared" si="0"/>
        <v>565</v>
      </c>
      <c r="E13" s="24">
        <v>432</v>
      </c>
      <c r="F13" s="22">
        <f t="shared" si="1"/>
        <v>0.76460176991150441</v>
      </c>
    </row>
    <row r="14" spans="1:6" x14ac:dyDescent="0.2">
      <c r="A14" s="23" t="s">
        <v>684</v>
      </c>
      <c r="B14" s="24">
        <v>839</v>
      </c>
      <c r="C14" s="24">
        <v>39</v>
      </c>
      <c r="D14" s="21">
        <f t="shared" si="0"/>
        <v>878</v>
      </c>
      <c r="E14" s="24">
        <v>527</v>
      </c>
      <c r="F14" s="22">
        <f t="shared" si="1"/>
        <v>0.60022779043280183</v>
      </c>
    </row>
    <row r="15" spans="1:6" x14ac:dyDescent="0.2">
      <c r="A15" s="23" t="s">
        <v>685</v>
      </c>
      <c r="B15" s="24">
        <v>1310</v>
      </c>
      <c r="C15" s="24">
        <v>99</v>
      </c>
      <c r="D15" s="21">
        <f t="shared" si="0"/>
        <v>1409</v>
      </c>
      <c r="E15" s="24">
        <v>972</v>
      </c>
      <c r="F15" s="22">
        <f t="shared" si="1"/>
        <v>0.68985095812633068</v>
      </c>
    </row>
    <row r="16" spans="1:6" x14ac:dyDescent="0.2">
      <c r="A16" s="23" t="s">
        <v>687</v>
      </c>
      <c r="B16" s="24">
        <v>917</v>
      </c>
      <c r="C16" s="24">
        <v>53</v>
      </c>
      <c r="D16" s="21">
        <f t="shared" si="0"/>
        <v>970</v>
      </c>
      <c r="E16" s="24">
        <v>747</v>
      </c>
      <c r="F16" s="22">
        <f t="shared" si="1"/>
        <v>0.77010309278350519</v>
      </c>
    </row>
    <row r="17" spans="1:6" x14ac:dyDescent="0.2">
      <c r="A17" s="23" t="s">
        <v>688</v>
      </c>
      <c r="B17" s="24">
        <v>742</v>
      </c>
      <c r="C17" s="24">
        <v>19</v>
      </c>
      <c r="D17" s="21">
        <f t="shared" si="0"/>
        <v>761</v>
      </c>
      <c r="E17" s="24">
        <v>556</v>
      </c>
      <c r="F17" s="22">
        <f t="shared" si="1"/>
        <v>0.73061760840998691</v>
      </c>
    </row>
    <row r="18" spans="1:6" x14ac:dyDescent="0.2">
      <c r="A18" s="23" t="s">
        <v>689</v>
      </c>
      <c r="B18" s="24">
        <v>1083</v>
      </c>
      <c r="C18" s="24">
        <v>104</v>
      </c>
      <c r="D18" s="21">
        <f t="shared" si="0"/>
        <v>1187</v>
      </c>
      <c r="E18" s="24">
        <v>796</v>
      </c>
      <c r="F18" s="22">
        <f t="shared" si="1"/>
        <v>0.67059814658803707</v>
      </c>
    </row>
    <row r="19" spans="1:6" x14ac:dyDescent="0.2">
      <c r="A19" s="23" t="s">
        <v>690</v>
      </c>
      <c r="B19" s="24">
        <v>212</v>
      </c>
      <c r="C19" s="24">
        <v>19</v>
      </c>
      <c r="D19" s="21">
        <f t="shared" si="0"/>
        <v>231</v>
      </c>
      <c r="E19" s="24">
        <v>170</v>
      </c>
      <c r="F19" s="22">
        <f t="shared" si="1"/>
        <v>0.73593073593073588</v>
      </c>
    </row>
    <row r="20" spans="1:6" x14ac:dyDescent="0.2">
      <c r="A20" s="23" t="s">
        <v>11</v>
      </c>
      <c r="B20" s="24">
        <v>1239</v>
      </c>
      <c r="C20" s="24">
        <v>77</v>
      </c>
      <c r="D20" s="21">
        <f t="shared" si="0"/>
        <v>1316</v>
      </c>
      <c r="E20" s="24">
        <v>868</v>
      </c>
      <c r="F20" s="22">
        <f t="shared" si="1"/>
        <v>0.65957446808510634</v>
      </c>
    </row>
    <row r="21" spans="1:6" x14ac:dyDescent="0.2">
      <c r="A21" s="23" t="s">
        <v>691</v>
      </c>
      <c r="B21" s="24">
        <v>427</v>
      </c>
      <c r="C21" s="24">
        <v>11</v>
      </c>
      <c r="D21" s="21">
        <f t="shared" si="0"/>
        <v>438</v>
      </c>
      <c r="E21" s="24">
        <v>301</v>
      </c>
      <c r="F21" s="22">
        <f t="shared" si="1"/>
        <v>0.68721461187214616</v>
      </c>
    </row>
    <row r="22" spans="1:6" x14ac:dyDescent="0.2">
      <c r="A22" s="23" t="s">
        <v>693</v>
      </c>
      <c r="B22" s="24">
        <v>430</v>
      </c>
      <c r="C22" s="24">
        <v>17</v>
      </c>
      <c r="D22" s="21">
        <f t="shared" si="0"/>
        <v>447</v>
      </c>
      <c r="E22" s="24">
        <v>314</v>
      </c>
      <c r="F22" s="22">
        <f t="shared" si="1"/>
        <v>0.70246085011185677</v>
      </c>
    </row>
    <row r="23" spans="1:6" x14ac:dyDescent="0.2">
      <c r="A23" s="23" t="s">
        <v>694</v>
      </c>
      <c r="B23" s="24">
        <v>916</v>
      </c>
      <c r="C23" s="24">
        <v>43</v>
      </c>
      <c r="D23" s="21">
        <f t="shared" si="0"/>
        <v>959</v>
      </c>
      <c r="E23" s="24">
        <v>727</v>
      </c>
      <c r="F23" s="22">
        <f t="shared" si="1"/>
        <v>0.75808133472367045</v>
      </c>
    </row>
    <row r="24" spans="1:6" x14ac:dyDescent="0.2">
      <c r="A24" s="23" t="s">
        <v>695</v>
      </c>
      <c r="B24" s="24">
        <v>1167</v>
      </c>
      <c r="C24" s="24">
        <v>54</v>
      </c>
      <c r="D24" s="21">
        <f t="shared" si="0"/>
        <v>1221</v>
      </c>
      <c r="E24" s="24">
        <v>786</v>
      </c>
      <c r="F24" s="22">
        <f t="shared" si="1"/>
        <v>0.64373464373464373</v>
      </c>
    </row>
    <row r="25" spans="1:6" x14ac:dyDescent="0.2">
      <c r="A25" s="23" t="s">
        <v>696</v>
      </c>
      <c r="B25" s="24">
        <v>203</v>
      </c>
      <c r="C25" s="24">
        <v>5</v>
      </c>
      <c r="D25" s="21">
        <f t="shared" si="0"/>
        <v>208</v>
      </c>
      <c r="E25" s="24">
        <v>149</v>
      </c>
      <c r="F25" s="22">
        <f t="shared" si="1"/>
        <v>0.71634615384615385</v>
      </c>
    </row>
    <row r="26" spans="1:6" x14ac:dyDescent="0.2">
      <c r="A26" s="23" t="s">
        <v>698</v>
      </c>
      <c r="B26" s="24">
        <v>946</v>
      </c>
      <c r="C26" s="24">
        <v>35</v>
      </c>
      <c r="D26" s="21">
        <f t="shared" si="0"/>
        <v>981</v>
      </c>
      <c r="E26" s="24">
        <v>692</v>
      </c>
      <c r="F26" s="22">
        <f t="shared" si="1"/>
        <v>0.70540265035677885</v>
      </c>
    </row>
    <row r="27" spans="1:6" x14ac:dyDescent="0.2">
      <c r="A27" s="23" t="s">
        <v>699</v>
      </c>
      <c r="B27" s="24">
        <v>1025</v>
      </c>
      <c r="C27" s="24">
        <v>59</v>
      </c>
      <c r="D27" s="21">
        <f t="shared" si="0"/>
        <v>1084</v>
      </c>
      <c r="E27" s="24">
        <v>729</v>
      </c>
      <c r="F27" s="22">
        <f t="shared" si="1"/>
        <v>0.67250922509225097</v>
      </c>
    </row>
    <row r="28" spans="1:6" x14ac:dyDescent="0.2">
      <c r="A28" s="23" t="s">
        <v>269</v>
      </c>
      <c r="B28" s="24">
        <v>1493</v>
      </c>
      <c r="C28" s="24">
        <v>95</v>
      </c>
      <c r="D28" s="21">
        <f t="shared" si="0"/>
        <v>1588</v>
      </c>
      <c r="E28" s="24">
        <v>1110</v>
      </c>
      <c r="F28" s="22">
        <f t="shared" si="1"/>
        <v>0.69899244332493704</v>
      </c>
    </row>
    <row r="29" spans="1:6" x14ac:dyDescent="0.2">
      <c r="A29" s="23" t="s">
        <v>700</v>
      </c>
      <c r="B29" s="24">
        <v>930</v>
      </c>
      <c r="C29" s="24">
        <v>52</v>
      </c>
      <c r="D29" s="21">
        <f t="shared" si="0"/>
        <v>982</v>
      </c>
      <c r="E29" s="24">
        <v>718</v>
      </c>
      <c r="F29" s="22">
        <f t="shared" si="1"/>
        <v>0.73116089613034618</v>
      </c>
    </row>
    <row r="30" spans="1:6" x14ac:dyDescent="0.2">
      <c r="A30" s="23" t="s">
        <v>701</v>
      </c>
      <c r="B30" s="24">
        <v>552</v>
      </c>
      <c r="C30" s="24">
        <v>34</v>
      </c>
      <c r="D30" s="21">
        <f t="shared" si="0"/>
        <v>586</v>
      </c>
      <c r="E30" s="24">
        <v>349</v>
      </c>
      <c r="F30" s="22">
        <f t="shared" si="1"/>
        <v>0.59556313993174059</v>
      </c>
    </row>
    <row r="31" spans="1:6" x14ac:dyDescent="0.2">
      <c r="A31" s="23" t="s">
        <v>702</v>
      </c>
      <c r="B31" s="24">
        <v>302</v>
      </c>
      <c r="C31" s="24">
        <v>18</v>
      </c>
      <c r="D31" s="21">
        <f t="shared" si="0"/>
        <v>320</v>
      </c>
      <c r="E31" s="24">
        <v>240</v>
      </c>
      <c r="F31" s="22">
        <f t="shared" si="1"/>
        <v>0.75</v>
      </c>
    </row>
    <row r="32" spans="1:6" x14ac:dyDescent="0.2">
      <c r="A32" s="25" t="s">
        <v>1</v>
      </c>
      <c r="B32" s="9">
        <f>SUM(B5:B31)</f>
        <v>21996</v>
      </c>
      <c r="C32" s="9">
        <f>SUM(C5:C31)</f>
        <v>1233</v>
      </c>
      <c r="D32" s="9">
        <f>SUM(D5:D31)</f>
        <v>23229</v>
      </c>
      <c r="E32" s="9">
        <f>SUM(E5:E31)</f>
        <v>16183</v>
      </c>
      <c r="F32" s="14">
        <f t="shared" ref="F32" si="2">E32/D32</f>
        <v>0.69667226311937669</v>
      </c>
    </row>
    <row r="33" spans="1:6" x14ac:dyDescent="0.2">
      <c r="A33" s="25"/>
      <c r="B33" s="9"/>
      <c r="C33" s="9"/>
      <c r="D33" s="9"/>
      <c r="E33" s="9"/>
      <c r="F33" s="14"/>
    </row>
    <row r="34" spans="1:6" x14ac:dyDescent="0.2">
      <c r="A34" s="25" t="s">
        <v>2</v>
      </c>
      <c r="B34" s="9"/>
      <c r="C34" s="9"/>
      <c r="D34" s="9"/>
      <c r="E34" s="9"/>
      <c r="F34" s="14"/>
    </row>
    <row r="35" spans="1:6" x14ac:dyDescent="0.2">
      <c r="A35" s="58" t="s">
        <v>3</v>
      </c>
      <c r="B35" s="24">
        <v>904</v>
      </c>
      <c r="C35" s="24">
        <v>53</v>
      </c>
      <c r="D35" s="21">
        <v>957</v>
      </c>
      <c r="E35" s="24">
        <v>441</v>
      </c>
      <c r="F35" s="59">
        <f t="shared" ref="F35:F42" si="3">IF(D35&lt;&gt;0,E35/D35,"")</f>
        <v>0.46081504702194359</v>
      </c>
    </row>
    <row r="36" spans="1:6" x14ac:dyDescent="0.2">
      <c r="A36" s="58" t="s">
        <v>4</v>
      </c>
      <c r="B36" s="24">
        <v>615</v>
      </c>
      <c r="C36" s="24">
        <v>31</v>
      </c>
      <c r="D36" s="21">
        <v>646</v>
      </c>
      <c r="E36" s="24">
        <v>318</v>
      </c>
      <c r="F36" s="59">
        <f t="shared" si="3"/>
        <v>0.49226006191950467</v>
      </c>
    </row>
    <row r="37" spans="1:6" x14ac:dyDescent="0.2">
      <c r="A37" s="58" t="s">
        <v>703</v>
      </c>
      <c r="B37" s="24">
        <v>1484</v>
      </c>
      <c r="C37" s="24">
        <v>65</v>
      </c>
      <c r="D37" s="21">
        <v>1549</v>
      </c>
      <c r="E37" s="24">
        <v>714</v>
      </c>
      <c r="F37" s="59">
        <f t="shared" si="3"/>
        <v>0.460942543576501</v>
      </c>
    </row>
    <row r="38" spans="1:6" x14ac:dyDescent="0.2">
      <c r="A38" s="58" t="s">
        <v>5</v>
      </c>
      <c r="B38" s="24">
        <v>1121</v>
      </c>
      <c r="C38" s="24">
        <v>60</v>
      </c>
      <c r="D38" s="21">
        <v>1181</v>
      </c>
      <c r="E38" s="24">
        <v>614</v>
      </c>
      <c r="F38" s="59">
        <f t="shared" si="3"/>
        <v>0.51989839119390346</v>
      </c>
    </row>
    <row r="39" spans="1:6" x14ac:dyDescent="0.2">
      <c r="A39" s="58" t="s">
        <v>6</v>
      </c>
      <c r="B39" s="24">
        <v>1154</v>
      </c>
      <c r="C39" s="24">
        <v>33</v>
      </c>
      <c r="D39" s="21">
        <v>1187</v>
      </c>
      <c r="E39" s="24">
        <v>542</v>
      </c>
      <c r="F39" s="59">
        <f t="shared" si="3"/>
        <v>0.45661331086773377</v>
      </c>
    </row>
    <row r="40" spans="1:6" x14ac:dyDescent="0.2">
      <c r="A40" s="58" t="s">
        <v>7</v>
      </c>
      <c r="B40" s="24">
        <v>882</v>
      </c>
      <c r="C40" s="24">
        <v>33</v>
      </c>
      <c r="D40" s="21">
        <v>915</v>
      </c>
      <c r="E40" s="24">
        <v>399</v>
      </c>
      <c r="F40" s="59">
        <f t="shared" si="3"/>
        <v>0.43606557377049182</v>
      </c>
    </row>
    <row r="41" spans="1:6" x14ac:dyDescent="0.2">
      <c r="A41" s="58" t="s">
        <v>132</v>
      </c>
      <c r="B41" s="28"/>
      <c r="C41" s="28"/>
      <c r="D41" s="29"/>
      <c r="E41" s="24">
        <v>1306</v>
      </c>
      <c r="F41" s="60"/>
    </row>
    <row r="42" spans="1:6" ht="14.1" customHeight="1" x14ac:dyDescent="0.2">
      <c r="A42" s="25" t="s">
        <v>1</v>
      </c>
      <c r="B42" s="61">
        <f t="shared" ref="B42:E42" si="4">SUM(B35:B41)</f>
        <v>6160</v>
      </c>
      <c r="C42" s="61">
        <f t="shared" si="4"/>
        <v>275</v>
      </c>
      <c r="D42" s="61">
        <f t="shared" si="4"/>
        <v>6435</v>
      </c>
      <c r="E42" s="61">
        <f t="shared" si="4"/>
        <v>4334</v>
      </c>
      <c r="F42" s="62">
        <f t="shared" si="3"/>
        <v>0.67350427350427355</v>
      </c>
    </row>
    <row r="43" spans="1:6" x14ac:dyDescent="0.2">
      <c r="A43" s="58"/>
    </row>
    <row r="44" spans="1:6" x14ac:dyDescent="0.2">
      <c r="A44" s="25" t="s">
        <v>8</v>
      </c>
      <c r="B44" s="9">
        <f>B32+B42</f>
        <v>28156</v>
      </c>
      <c r="C44" s="9">
        <f t="shared" ref="C44:E44" si="5">C32+C42</f>
        <v>1508</v>
      </c>
      <c r="D44" s="9">
        <f t="shared" si="5"/>
        <v>29664</v>
      </c>
      <c r="E44" s="9">
        <f t="shared" si="5"/>
        <v>20517</v>
      </c>
      <c r="F44" s="14">
        <f t="shared" ref="F44" si="6">E44/D44</f>
        <v>0.69164644012944987</v>
      </c>
    </row>
    <row r="45" spans="1:6" x14ac:dyDescent="0.2">
      <c r="A45" s="25"/>
      <c r="B45" s="9"/>
      <c r="C45" s="9"/>
      <c r="D45" s="9"/>
      <c r="E45" s="9"/>
      <c r="F45" s="14"/>
    </row>
    <row r="46" spans="1:6" x14ac:dyDescent="0.2">
      <c r="A46" s="25"/>
      <c r="B46" s="9"/>
      <c r="C46" s="9"/>
      <c r="D46" s="9"/>
      <c r="E46" s="9"/>
      <c r="F46" s="14"/>
    </row>
    <row r="47" spans="1:6" x14ac:dyDescent="0.2">
      <c r="A47" s="25"/>
      <c r="B47" s="9"/>
      <c r="C47" s="9"/>
      <c r="D47" s="9"/>
      <c r="E47" s="9"/>
      <c r="F47" s="14"/>
    </row>
    <row r="48" spans="1:6" x14ac:dyDescent="0.2">
      <c r="A48" s="25"/>
      <c r="B48" s="9"/>
      <c r="C48" s="9"/>
      <c r="D48" s="9"/>
      <c r="E48" s="9"/>
      <c r="F48" s="14"/>
    </row>
    <row r="49" spans="1:6" x14ac:dyDescent="0.2">
      <c r="A49" s="25"/>
      <c r="B49" s="9"/>
      <c r="C49" s="9"/>
      <c r="D49" s="9"/>
      <c r="E49" s="9"/>
      <c r="F49" s="14"/>
    </row>
    <row r="50" spans="1:6" x14ac:dyDescent="0.2">
      <c r="A50" s="25"/>
      <c r="B50" s="10"/>
      <c r="C50" s="6"/>
      <c r="D50" s="6"/>
      <c r="E50" s="6"/>
      <c r="F50" s="11"/>
    </row>
    <row r="51" spans="1:6" x14ac:dyDescent="0.2">
      <c r="A51" s="25" t="s">
        <v>10</v>
      </c>
      <c r="B51" s="10"/>
      <c r="C51" s="6"/>
      <c r="D51" s="6"/>
      <c r="E51" s="6"/>
      <c r="F51" s="11"/>
    </row>
    <row r="52" spans="1:6" x14ac:dyDescent="0.2">
      <c r="A52" s="26"/>
      <c r="B52" s="8"/>
      <c r="C52" s="8"/>
      <c r="D52" s="8"/>
      <c r="E52" s="8"/>
      <c r="F52" s="12"/>
    </row>
    <row r="53" spans="1:6" x14ac:dyDescent="0.2">
      <c r="A53" s="27" t="s">
        <v>11</v>
      </c>
    </row>
    <row r="54" spans="1:6" x14ac:dyDescent="0.2">
      <c r="A54" s="31" t="s">
        <v>12</v>
      </c>
      <c r="B54" s="20">
        <v>1290</v>
      </c>
      <c r="C54" s="20">
        <v>114</v>
      </c>
      <c r="D54" s="21">
        <f>IF(C54&lt;&gt;0,C54+B54,"")</f>
        <v>1404</v>
      </c>
      <c r="E54" s="20">
        <v>722</v>
      </c>
      <c r="F54" s="22">
        <f>IF(E54&lt;&gt;0,E54/D54,"")</f>
        <v>0.51424501424501423</v>
      </c>
    </row>
    <row r="55" spans="1:6" x14ac:dyDescent="0.2">
      <c r="A55" s="31" t="s">
        <v>13</v>
      </c>
      <c r="B55" s="20">
        <v>1286</v>
      </c>
      <c r="C55" s="20">
        <v>101</v>
      </c>
      <c r="D55" s="21">
        <f>IF(C55&lt;&gt;0,C55+B55,"")</f>
        <v>1387</v>
      </c>
      <c r="E55" s="20">
        <v>729</v>
      </c>
      <c r="F55" s="22">
        <f t="shared" ref="F55:F73" si="7">IF(E55&lt;&gt;0,E55/D55,"")</f>
        <v>0.52559480894015864</v>
      </c>
    </row>
    <row r="56" spans="1:6" x14ac:dyDescent="0.2">
      <c r="A56" s="26" t="s">
        <v>14</v>
      </c>
      <c r="B56" s="20">
        <v>1444</v>
      </c>
      <c r="C56" s="20">
        <v>119</v>
      </c>
      <c r="D56" s="21">
        <f t="shared" ref="D56:D73" si="8">IF(C56&lt;&gt;0,C56+B56,"")</f>
        <v>1563</v>
      </c>
      <c r="E56" s="20">
        <v>851</v>
      </c>
      <c r="F56" s="22">
        <f t="shared" si="7"/>
        <v>0.54446577095329496</v>
      </c>
    </row>
    <row r="57" spans="1:6" x14ac:dyDescent="0.2">
      <c r="A57" s="26" t="s">
        <v>15</v>
      </c>
      <c r="B57" s="20">
        <v>953</v>
      </c>
      <c r="C57" s="20">
        <v>86</v>
      </c>
      <c r="D57" s="21">
        <f t="shared" si="8"/>
        <v>1039</v>
      </c>
      <c r="E57" s="20">
        <v>589</v>
      </c>
      <c r="F57" s="22">
        <f t="shared" si="7"/>
        <v>0.56689124157844084</v>
      </c>
    </row>
    <row r="58" spans="1:6" x14ac:dyDescent="0.2">
      <c r="A58" s="26" t="s">
        <v>16</v>
      </c>
      <c r="B58" s="20">
        <v>1625</v>
      </c>
      <c r="C58" s="20">
        <v>98</v>
      </c>
      <c r="D58" s="21">
        <f t="shared" si="8"/>
        <v>1723</v>
      </c>
      <c r="E58" s="20">
        <v>919</v>
      </c>
      <c r="F58" s="22">
        <f t="shared" si="7"/>
        <v>0.53337202553685437</v>
      </c>
    </row>
    <row r="59" spans="1:6" x14ac:dyDescent="0.2">
      <c r="A59" s="26" t="s">
        <v>17</v>
      </c>
      <c r="B59" s="20">
        <v>1831</v>
      </c>
      <c r="C59" s="20">
        <v>123</v>
      </c>
      <c r="D59" s="21">
        <f t="shared" si="8"/>
        <v>1954</v>
      </c>
      <c r="E59" s="20">
        <v>1001</v>
      </c>
      <c r="F59" s="22">
        <f t="shared" si="7"/>
        <v>0.5122824974411464</v>
      </c>
    </row>
    <row r="60" spans="1:6" x14ac:dyDescent="0.2">
      <c r="A60" s="26" t="s">
        <v>18</v>
      </c>
      <c r="B60" s="20">
        <v>1813</v>
      </c>
      <c r="C60" s="20">
        <v>124</v>
      </c>
      <c r="D60" s="21">
        <f t="shared" si="8"/>
        <v>1937</v>
      </c>
      <c r="E60" s="20">
        <v>918</v>
      </c>
      <c r="F60" s="22">
        <f t="shared" si="7"/>
        <v>0.47392875580795046</v>
      </c>
    </row>
    <row r="61" spans="1:6" x14ac:dyDescent="0.2">
      <c r="A61" s="26" t="s">
        <v>19</v>
      </c>
      <c r="B61" s="20">
        <v>702</v>
      </c>
      <c r="C61" s="20">
        <v>61</v>
      </c>
      <c r="D61" s="21">
        <f t="shared" si="8"/>
        <v>763</v>
      </c>
      <c r="E61" s="20">
        <v>391</v>
      </c>
      <c r="F61" s="22">
        <f t="shared" si="7"/>
        <v>0.51245085190039319</v>
      </c>
    </row>
    <row r="62" spans="1:6" x14ac:dyDescent="0.2">
      <c r="A62" s="26" t="s">
        <v>20</v>
      </c>
      <c r="B62" s="20">
        <v>589</v>
      </c>
      <c r="C62" s="20">
        <v>16</v>
      </c>
      <c r="D62" s="21">
        <f t="shared" si="8"/>
        <v>605</v>
      </c>
      <c r="E62" s="20">
        <v>268</v>
      </c>
      <c r="F62" s="22">
        <f t="shared" si="7"/>
        <v>0.44297520661157025</v>
      </c>
    </row>
    <row r="63" spans="1:6" x14ac:dyDescent="0.2">
      <c r="A63" s="26" t="s">
        <v>21</v>
      </c>
      <c r="B63" s="20">
        <v>1227</v>
      </c>
      <c r="C63" s="20">
        <v>84</v>
      </c>
      <c r="D63" s="21">
        <f t="shared" si="8"/>
        <v>1311</v>
      </c>
      <c r="E63" s="20">
        <v>618</v>
      </c>
      <c r="F63" s="22">
        <f t="shared" si="7"/>
        <v>0.47139588100686497</v>
      </c>
    </row>
    <row r="64" spans="1:6" x14ac:dyDescent="0.2">
      <c r="A64" s="26" t="s">
        <v>22</v>
      </c>
      <c r="B64" s="20">
        <v>1492</v>
      </c>
      <c r="C64" s="20">
        <v>101</v>
      </c>
      <c r="D64" s="21">
        <f t="shared" si="8"/>
        <v>1593</v>
      </c>
      <c r="E64" s="20">
        <v>767</v>
      </c>
      <c r="F64" s="22">
        <f t="shared" si="7"/>
        <v>0.48148148148148145</v>
      </c>
    </row>
    <row r="65" spans="1:6" x14ac:dyDescent="0.2">
      <c r="A65" s="26" t="s">
        <v>23</v>
      </c>
      <c r="B65" s="20">
        <v>1606</v>
      </c>
      <c r="C65" s="20">
        <v>66</v>
      </c>
      <c r="D65" s="21">
        <f t="shared" si="8"/>
        <v>1672</v>
      </c>
      <c r="E65" s="20">
        <v>826</v>
      </c>
      <c r="F65" s="22">
        <f t="shared" si="7"/>
        <v>0.49401913875598086</v>
      </c>
    </row>
    <row r="66" spans="1:6" x14ac:dyDescent="0.2">
      <c r="A66" s="26" t="s">
        <v>24</v>
      </c>
      <c r="B66" s="20">
        <v>859</v>
      </c>
      <c r="C66" s="20">
        <v>68</v>
      </c>
      <c r="D66" s="21">
        <f t="shared" si="8"/>
        <v>927</v>
      </c>
      <c r="E66" s="20">
        <v>508</v>
      </c>
      <c r="F66" s="22">
        <f t="shared" si="7"/>
        <v>0.54800431499460622</v>
      </c>
    </row>
    <row r="67" spans="1:6" x14ac:dyDescent="0.2">
      <c r="A67" s="26" t="s">
        <v>25</v>
      </c>
      <c r="B67" s="20">
        <v>1645</v>
      </c>
      <c r="C67" s="20">
        <v>111</v>
      </c>
      <c r="D67" s="21">
        <f t="shared" si="8"/>
        <v>1756</v>
      </c>
      <c r="E67" s="20">
        <v>881</v>
      </c>
      <c r="F67" s="22">
        <f t="shared" si="7"/>
        <v>0.50170842824601369</v>
      </c>
    </row>
    <row r="68" spans="1:6" x14ac:dyDescent="0.2">
      <c r="A68" s="26" t="s">
        <v>26</v>
      </c>
      <c r="B68" s="20">
        <v>1173</v>
      </c>
      <c r="C68" s="20">
        <v>77</v>
      </c>
      <c r="D68" s="21">
        <f t="shared" si="8"/>
        <v>1250</v>
      </c>
      <c r="E68" s="20">
        <v>646</v>
      </c>
      <c r="F68" s="22">
        <f t="shared" si="7"/>
        <v>0.51680000000000004</v>
      </c>
    </row>
    <row r="69" spans="1:6" x14ac:dyDescent="0.2">
      <c r="A69" s="26" t="s">
        <v>27</v>
      </c>
      <c r="B69" s="20">
        <v>1781</v>
      </c>
      <c r="C69" s="20">
        <v>128</v>
      </c>
      <c r="D69" s="21">
        <f t="shared" si="8"/>
        <v>1909</v>
      </c>
      <c r="E69" s="20">
        <v>728</v>
      </c>
      <c r="F69" s="22">
        <f t="shared" si="7"/>
        <v>0.38135149292823467</v>
      </c>
    </row>
    <row r="70" spans="1:6" x14ac:dyDescent="0.2">
      <c r="A70" s="26" t="s">
        <v>28</v>
      </c>
      <c r="B70" s="20">
        <v>968</v>
      </c>
      <c r="C70" s="20">
        <v>64</v>
      </c>
      <c r="D70" s="21">
        <f t="shared" si="8"/>
        <v>1032</v>
      </c>
      <c r="E70" s="20">
        <v>507</v>
      </c>
      <c r="F70" s="22">
        <f t="shared" si="7"/>
        <v>0.49127906976744184</v>
      </c>
    </row>
    <row r="71" spans="1:6" x14ac:dyDescent="0.2">
      <c r="A71" s="26" t="s">
        <v>29</v>
      </c>
      <c r="B71" s="20">
        <v>1408</v>
      </c>
      <c r="C71" s="20">
        <v>59</v>
      </c>
      <c r="D71" s="21">
        <f t="shared" si="8"/>
        <v>1467</v>
      </c>
      <c r="E71" s="20">
        <v>603</v>
      </c>
      <c r="F71" s="22">
        <f t="shared" si="7"/>
        <v>0.41104294478527609</v>
      </c>
    </row>
    <row r="72" spans="1:6" x14ac:dyDescent="0.2">
      <c r="A72" s="26" t="s">
        <v>30</v>
      </c>
      <c r="B72" s="20">
        <v>1135</v>
      </c>
      <c r="C72" s="20">
        <v>61</v>
      </c>
      <c r="D72" s="21">
        <f t="shared" si="8"/>
        <v>1196</v>
      </c>
      <c r="E72" s="20">
        <v>613</v>
      </c>
      <c r="F72" s="22">
        <f t="shared" si="7"/>
        <v>0.51254180602006694</v>
      </c>
    </row>
    <row r="73" spans="1:6" x14ac:dyDescent="0.2">
      <c r="A73" s="26" t="s">
        <v>31</v>
      </c>
      <c r="B73" s="20">
        <v>1519</v>
      </c>
      <c r="C73" s="20">
        <v>98</v>
      </c>
      <c r="D73" s="21">
        <f t="shared" si="8"/>
        <v>1617</v>
      </c>
      <c r="E73" s="20">
        <v>717</v>
      </c>
      <c r="F73" s="22">
        <f t="shared" si="7"/>
        <v>0.44341372912801486</v>
      </c>
    </row>
    <row r="74" spans="1:6" x14ac:dyDescent="0.2">
      <c r="A74" s="26" t="s">
        <v>32</v>
      </c>
      <c r="B74" s="20">
        <v>505</v>
      </c>
      <c r="C74" s="20">
        <v>22</v>
      </c>
      <c r="D74" s="21">
        <f>IF(C74&lt;&gt;0,C74+B74,"")</f>
        <v>527</v>
      </c>
      <c r="E74" s="20">
        <v>257</v>
      </c>
      <c r="F74" s="22">
        <f>IF(E74&lt;&gt;0,E74/D74,"")</f>
        <v>0.48766603415559773</v>
      </c>
    </row>
    <row r="75" spans="1:6" x14ac:dyDescent="0.2">
      <c r="A75" s="26" t="s">
        <v>33</v>
      </c>
      <c r="B75" s="20">
        <v>765</v>
      </c>
      <c r="C75" s="20">
        <v>32</v>
      </c>
      <c r="D75" s="21">
        <f>IF(C75&lt;&gt;0,C75+B75,"")</f>
        <v>797</v>
      </c>
      <c r="E75" s="20">
        <v>453</v>
      </c>
      <c r="F75" s="22">
        <f>IF(E75&lt;&gt;0,E75/D75,"")</f>
        <v>0.56838143036386446</v>
      </c>
    </row>
    <row r="76" spans="1:6" x14ac:dyDescent="0.2">
      <c r="A76" s="26" t="s">
        <v>34</v>
      </c>
      <c r="B76" s="20">
        <v>585</v>
      </c>
      <c r="C76" s="20">
        <v>31</v>
      </c>
      <c r="D76" s="21">
        <f>IF(C76&lt;&gt;0,C76+B76,"")</f>
        <v>616</v>
      </c>
      <c r="E76" s="20">
        <v>308</v>
      </c>
      <c r="F76" s="22">
        <f>IF(E76&lt;&gt;0,E76/D76,"")</f>
        <v>0.5</v>
      </c>
    </row>
    <row r="77" spans="1:6" x14ac:dyDescent="0.2">
      <c r="A77" s="32" t="s">
        <v>704</v>
      </c>
      <c r="B77" s="33"/>
      <c r="C77" s="33"/>
      <c r="D77" s="34"/>
      <c r="E77" s="20">
        <v>4454</v>
      </c>
      <c r="F77" s="35"/>
    </row>
    <row r="78" spans="1:6" x14ac:dyDescent="0.2">
      <c r="A78" s="32" t="s">
        <v>705</v>
      </c>
      <c r="B78" s="33"/>
      <c r="C78" s="33"/>
      <c r="D78" s="34"/>
      <c r="E78" s="20">
        <v>35</v>
      </c>
      <c r="F78" s="35"/>
    </row>
    <row r="79" spans="1:6" x14ac:dyDescent="0.2">
      <c r="A79" s="32" t="s">
        <v>706</v>
      </c>
      <c r="B79" s="33"/>
      <c r="C79" s="33"/>
      <c r="D79" s="34"/>
      <c r="E79" s="20">
        <v>1801</v>
      </c>
      <c r="F79" s="35"/>
    </row>
    <row r="80" spans="1:6" ht="17.100000000000001" customHeight="1" x14ac:dyDescent="0.2">
      <c r="A80" s="32" t="s">
        <v>707</v>
      </c>
      <c r="B80" s="33"/>
      <c r="C80" s="33"/>
      <c r="D80" s="34"/>
      <c r="E80" s="20">
        <v>72</v>
      </c>
      <c r="F80" s="35"/>
    </row>
    <row r="81" spans="1:6" ht="17.100000000000001" customHeight="1" x14ac:dyDescent="0.2">
      <c r="A81" s="25" t="s">
        <v>35</v>
      </c>
      <c r="B81" s="9">
        <f>SUM(B54:B80)</f>
        <v>28201</v>
      </c>
      <c r="C81" s="9">
        <f>SUM(C54:C80)</f>
        <v>1844</v>
      </c>
      <c r="D81" s="9">
        <f>SUM(D54:D80)</f>
        <v>30045</v>
      </c>
      <c r="E81" s="9">
        <f>SUM(E54:E80)</f>
        <v>21182</v>
      </c>
      <c r="F81" s="14">
        <f t="shared" ref="F81" si="9">E81/D81</f>
        <v>0.70500915293726074</v>
      </c>
    </row>
    <row r="82" spans="1:6" x14ac:dyDescent="0.2">
      <c r="A82" s="26"/>
    </row>
    <row r="83" spans="1:6" x14ac:dyDescent="0.2">
      <c r="A83" s="25" t="s">
        <v>36</v>
      </c>
      <c r="B83" s="10"/>
      <c r="C83" s="10"/>
      <c r="D83" s="10"/>
    </row>
    <row r="84" spans="1:6" x14ac:dyDescent="0.2">
      <c r="A84" s="26"/>
      <c r="B84" s="8"/>
      <c r="C84" s="8"/>
      <c r="D84" s="8"/>
    </row>
    <row r="85" spans="1:6" x14ac:dyDescent="0.2">
      <c r="A85" s="27" t="s">
        <v>11</v>
      </c>
    </row>
    <row r="86" spans="1:6" x14ac:dyDescent="0.2">
      <c r="A86" s="26" t="s">
        <v>37</v>
      </c>
      <c r="B86" s="20">
        <v>2028</v>
      </c>
      <c r="C86" s="20">
        <v>244</v>
      </c>
      <c r="D86" s="21">
        <f t="shared" ref="D86:D109" si="10">IF(C86&lt;&gt;0,C86+B86,"")</f>
        <v>2272</v>
      </c>
      <c r="E86" s="20">
        <v>1148</v>
      </c>
      <c r="F86" s="22">
        <f t="shared" ref="F86:F108" si="11">IF(E86&lt;&gt;0,E86/D86,"")</f>
        <v>0.50528169014084512</v>
      </c>
    </row>
    <row r="87" spans="1:6" x14ac:dyDescent="0.2">
      <c r="A87" s="26" t="s">
        <v>38</v>
      </c>
      <c r="B87" s="20">
        <v>1511</v>
      </c>
      <c r="C87" s="20">
        <v>156</v>
      </c>
      <c r="D87" s="21">
        <f t="shared" si="10"/>
        <v>1667</v>
      </c>
      <c r="E87" s="20">
        <v>862</v>
      </c>
      <c r="F87" s="22">
        <f t="shared" si="11"/>
        <v>0.51709658068386322</v>
      </c>
    </row>
    <row r="88" spans="1:6" x14ac:dyDescent="0.2">
      <c r="A88" s="26" t="s">
        <v>39</v>
      </c>
      <c r="B88" s="20">
        <v>1072</v>
      </c>
      <c r="C88" s="20">
        <v>89</v>
      </c>
      <c r="D88" s="21">
        <f t="shared" si="10"/>
        <v>1161</v>
      </c>
      <c r="E88" s="20">
        <v>591</v>
      </c>
      <c r="F88" s="22">
        <f t="shared" si="11"/>
        <v>0.50904392764857886</v>
      </c>
    </row>
    <row r="89" spans="1:6" x14ac:dyDescent="0.2">
      <c r="A89" s="26" t="s">
        <v>40</v>
      </c>
      <c r="B89" s="20">
        <v>1011</v>
      </c>
      <c r="C89" s="20">
        <v>100</v>
      </c>
      <c r="D89" s="21">
        <f t="shared" si="10"/>
        <v>1111</v>
      </c>
      <c r="E89" s="20">
        <v>545</v>
      </c>
      <c r="F89" s="22">
        <f t="shared" si="11"/>
        <v>0.49054905490549056</v>
      </c>
    </row>
    <row r="90" spans="1:6" x14ac:dyDescent="0.2">
      <c r="A90" s="26" t="s">
        <v>41</v>
      </c>
      <c r="B90" s="20">
        <v>1091</v>
      </c>
      <c r="C90" s="20">
        <v>125</v>
      </c>
      <c r="D90" s="21">
        <f t="shared" si="10"/>
        <v>1216</v>
      </c>
      <c r="E90" s="20">
        <v>612</v>
      </c>
      <c r="F90" s="22">
        <f t="shared" si="11"/>
        <v>0.50328947368421051</v>
      </c>
    </row>
    <row r="91" spans="1:6" x14ac:dyDescent="0.2">
      <c r="A91" s="26" t="s">
        <v>42</v>
      </c>
      <c r="B91" s="20">
        <v>744</v>
      </c>
      <c r="C91" s="20">
        <v>72</v>
      </c>
      <c r="D91" s="21">
        <f t="shared" si="10"/>
        <v>816</v>
      </c>
      <c r="E91" s="20">
        <v>417</v>
      </c>
      <c r="F91" s="22">
        <f t="shared" si="11"/>
        <v>0.51102941176470584</v>
      </c>
    </row>
    <row r="92" spans="1:6" x14ac:dyDescent="0.2">
      <c r="A92" s="26" t="s">
        <v>43</v>
      </c>
      <c r="B92" s="20">
        <v>1434</v>
      </c>
      <c r="C92" s="20">
        <v>138</v>
      </c>
      <c r="D92" s="21">
        <f t="shared" si="10"/>
        <v>1572</v>
      </c>
      <c r="E92" s="20">
        <v>784</v>
      </c>
      <c r="F92" s="22">
        <f t="shared" si="11"/>
        <v>0.49872773536895676</v>
      </c>
    </row>
    <row r="93" spans="1:6" x14ac:dyDescent="0.2">
      <c r="A93" s="26" t="s">
        <v>44</v>
      </c>
      <c r="B93" s="20">
        <v>667</v>
      </c>
      <c r="C93" s="20">
        <v>58</v>
      </c>
      <c r="D93" s="21">
        <f t="shared" si="10"/>
        <v>725</v>
      </c>
      <c r="E93" s="20">
        <v>389</v>
      </c>
      <c r="F93" s="22">
        <f t="shared" si="11"/>
        <v>0.53655172413793106</v>
      </c>
    </row>
    <row r="94" spans="1:6" x14ac:dyDescent="0.2">
      <c r="A94" s="26" t="s">
        <v>45</v>
      </c>
      <c r="B94" s="20">
        <v>1350</v>
      </c>
      <c r="C94" s="20">
        <v>118</v>
      </c>
      <c r="D94" s="21">
        <f t="shared" si="10"/>
        <v>1468</v>
      </c>
      <c r="E94" s="20">
        <v>700</v>
      </c>
      <c r="F94" s="22">
        <f t="shared" si="11"/>
        <v>0.4768392370572207</v>
      </c>
    </row>
    <row r="95" spans="1:6" x14ac:dyDescent="0.2">
      <c r="A95" s="26" t="s">
        <v>46</v>
      </c>
      <c r="B95" s="20">
        <v>1729</v>
      </c>
      <c r="C95" s="20">
        <v>221</v>
      </c>
      <c r="D95" s="21">
        <f t="shared" si="10"/>
        <v>1950</v>
      </c>
      <c r="E95" s="20">
        <v>951</v>
      </c>
      <c r="F95" s="22">
        <f t="shared" si="11"/>
        <v>0.4876923076923077</v>
      </c>
    </row>
    <row r="96" spans="1:6" x14ac:dyDescent="0.2">
      <c r="A96" s="26" t="s">
        <v>47</v>
      </c>
      <c r="B96" s="20">
        <v>724</v>
      </c>
      <c r="C96" s="20">
        <v>73</v>
      </c>
      <c r="D96" s="21">
        <f t="shared" si="10"/>
        <v>797</v>
      </c>
      <c r="E96" s="20">
        <v>426</v>
      </c>
      <c r="F96" s="22">
        <f t="shared" si="11"/>
        <v>0.53450439146800499</v>
      </c>
    </row>
    <row r="97" spans="1:6" x14ac:dyDescent="0.2">
      <c r="A97" s="26" t="s">
        <v>48</v>
      </c>
      <c r="B97" s="20">
        <v>1374</v>
      </c>
      <c r="C97" s="20">
        <v>118</v>
      </c>
      <c r="D97" s="21">
        <f>IF(C97&lt;&gt;0,C97+B97,"")</f>
        <v>1492</v>
      </c>
      <c r="E97" s="20">
        <v>655</v>
      </c>
      <c r="F97" s="22">
        <f>IF(E97&lt;&gt;0,E97/D97,"")</f>
        <v>0.43900804289544237</v>
      </c>
    </row>
    <row r="98" spans="1:6" x14ac:dyDescent="0.2">
      <c r="A98" s="26"/>
      <c r="B98" s="20"/>
      <c r="C98" s="20"/>
      <c r="D98" s="21"/>
      <c r="E98" s="20"/>
      <c r="F98" s="22"/>
    </row>
    <row r="99" spans="1:6" x14ac:dyDescent="0.2">
      <c r="A99" s="27" t="s">
        <v>830</v>
      </c>
      <c r="B99" s="20"/>
      <c r="C99" s="20"/>
      <c r="D99" s="21"/>
      <c r="E99" s="20"/>
      <c r="F99" s="22"/>
    </row>
    <row r="100" spans="1:6" x14ac:dyDescent="0.2">
      <c r="A100" s="26" t="s">
        <v>49</v>
      </c>
      <c r="B100" s="20">
        <v>372</v>
      </c>
      <c r="C100" s="20">
        <v>34</v>
      </c>
      <c r="D100" s="21">
        <f t="shared" si="10"/>
        <v>406</v>
      </c>
      <c r="E100" s="20">
        <v>168</v>
      </c>
      <c r="F100" s="22">
        <f t="shared" si="11"/>
        <v>0.41379310344827586</v>
      </c>
    </row>
    <row r="101" spans="1:6" x14ac:dyDescent="0.2">
      <c r="A101" s="26" t="s">
        <v>50</v>
      </c>
      <c r="B101" s="20">
        <v>999</v>
      </c>
      <c r="C101" s="20">
        <v>81</v>
      </c>
      <c r="D101" s="21">
        <f t="shared" si="10"/>
        <v>1080</v>
      </c>
      <c r="E101" s="20">
        <v>540</v>
      </c>
      <c r="F101" s="22">
        <f t="shared" si="11"/>
        <v>0.5</v>
      </c>
    </row>
    <row r="102" spans="1:6" x14ac:dyDescent="0.2">
      <c r="A102" s="26" t="s">
        <v>51</v>
      </c>
      <c r="B102" s="20">
        <v>608</v>
      </c>
      <c r="C102" s="20">
        <v>55</v>
      </c>
      <c r="D102" s="21">
        <f t="shared" si="10"/>
        <v>663</v>
      </c>
      <c r="E102" s="20">
        <v>315</v>
      </c>
      <c r="F102" s="22">
        <f t="shared" si="11"/>
        <v>0.47511312217194568</v>
      </c>
    </row>
    <row r="103" spans="1:6" x14ac:dyDescent="0.2">
      <c r="A103" s="26" t="s">
        <v>52</v>
      </c>
      <c r="B103" s="20">
        <v>1287</v>
      </c>
      <c r="C103" s="20">
        <v>83</v>
      </c>
      <c r="D103" s="21">
        <f t="shared" si="10"/>
        <v>1370</v>
      </c>
      <c r="E103" s="20">
        <v>662</v>
      </c>
      <c r="F103" s="22">
        <f t="shared" si="11"/>
        <v>0.4832116788321168</v>
      </c>
    </row>
    <row r="104" spans="1:6" x14ac:dyDescent="0.2">
      <c r="A104" s="26" t="s">
        <v>53</v>
      </c>
      <c r="B104" s="20">
        <v>741</v>
      </c>
      <c r="C104" s="20">
        <v>49</v>
      </c>
      <c r="D104" s="21">
        <f t="shared" si="10"/>
        <v>790</v>
      </c>
      <c r="E104" s="20">
        <v>337</v>
      </c>
      <c r="F104" s="22">
        <f t="shared" si="11"/>
        <v>0.42658227848101266</v>
      </c>
    </row>
    <row r="105" spans="1:6" x14ac:dyDescent="0.2">
      <c r="A105" s="26" t="s">
        <v>54</v>
      </c>
      <c r="B105" s="20">
        <v>696</v>
      </c>
      <c r="C105" s="20">
        <v>50</v>
      </c>
      <c r="D105" s="21">
        <f t="shared" si="10"/>
        <v>746</v>
      </c>
      <c r="E105" s="20">
        <v>352</v>
      </c>
      <c r="F105" s="22">
        <f t="shared" si="11"/>
        <v>0.47184986595174261</v>
      </c>
    </row>
    <row r="106" spans="1:6" x14ac:dyDescent="0.2">
      <c r="A106" s="26" t="s">
        <v>55</v>
      </c>
      <c r="B106" s="20">
        <v>1205</v>
      </c>
      <c r="C106" s="20">
        <v>76</v>
      </c>
      <c r="D106" s="21">
        <f t="shared" si="10"/>
        <v>1281</v>
      </c>
      <c r="E106" s="20">
        <v>666</v>
      </c>
      <c r="F106" s="22">
        <f t="shared" si="11"/>
        <v>0.51990632318501173</v>
      </c>
    </row>
    <row r="107" spans="1:6" x14ac:dyDescent="0.2">
      <c r="A107" s="26" t="s">
        <v>56</v>
      </c>
      <c r="B107" s="20">
        <v>681</v>
      </c>
      <c r="C107" s="20">
        <v>32</v>
      </c>
      <c r="D107" s="21">
        <f t="shared" si="10"/>
        <v>713</v>
      </c>
      <c r="E107" s="20">
        <v>338</v>
      </c>
      <c r="F107" s="22">
        <f t="shared" si="11"/>
        <v>0.47405329593267881</v>
      </c>
    </row>
    <row r="108" spans="1:6" x14ac:dyDescent="0.2">
      <c r="A108" s="26" t="s">
        <v>57</v>
      </c>
      <c r="B108" s="20">
        <v>915</v>
      </c>
      <c r="C108" s="20">
        <v>49</v>
      </c>
      <c r="D108" s="21">
        <f t="shared" si="10"/>
        <v>964</v>
      </c>
      <c r="E108" s="20">
        <v>500</v>
      </c>
      <c r="F108" s="22">
        <f t="shared" si="11"/>
        <v>0.51867219917012453</v>
      </c>
    </row>
    <row r="109" spans="1:6" x14ac:dyDescent="0.2">
      <c r="A109" s="26" t="s">
        <v>58</v>
      </c>
      <c r="B109" s="20">
        <v>954</v>
      </c>
      <c r="C109" s="20">
        <v>37</v>
      </c>
      <c r="D109" s="21">
        <f t="shared" si="10"/>
        <v>991</v>
      </c>
      <c r="E109" s="20">
        <v>547</v>
      </c>
      <c r="F109" s="22">
        <f>IF(E109&lt;&gt;0,E109/D109,"")</f>
        <v>0.55196770938446016</v>
      </c>
    </row>
    <row r="110" spans="1:6" x14ac:dyDescent="0.2">
      <c r="A110" s="26" t="s">
        <v>59</v>
      </c>
      <c r="B110" s="20">
        <v>997</v>
      </c>
      <c r="C110" s="20">
        <v>78</v>
      </c>
      <c r="D110" s="21">
        <f>IF(C110&lt;&gt;0,C110+B110,"")</f>
        <v>1075</v>
      </c>
      <c r="E110" s="20">
        <v>504</v>
      </c>
      <c r="F110" s="22">
        <f>IF(E110&lt;&gt;0,E110/D110,"")</f>
        <v>0.46883720930232559</v>
      </c>
    </row>
    <row r="111" spans="1:6" x14ac:dyDescent="0.2">
      <c r="A111" s="32" t="s">
        <v>708</v>
      </c>
      <c r="B111" s="16"/>
      <c r="C111" s="16"/>
      <c r="D111" s="16"/>
      <c r="E111" s="20">
        <v>4367</v>
      </c>
      <c r="F111" s="17"/>
    </row>
    <row r="112" spans="1:6" x14ac:dyDescent="0.2">
      <c r="A112" s="25" t="s">
        <v>60</v>
      </c>
      <c r="B112" s="9">
        <f>SUM(B86:B111)</f>
        <v>24190</v>
      </c>
      <c r="C112" s="9">
        <f>SUM(C86:C111)</f>
        <v>2136</v>
      </c>
      <c r="D112" s="9">
        <f>SUM(D86:D111)</f>
        <v>26326</v>
      </c>
      <c r="E112" s="9">
        <f>SUM(E86:E111)</f>
        <v>17376</v>
      </c>
      <c r="F112" s="14">
        <f t="shared" ref="F112" si="12">E112/D112</f>
        <v>0.66003190761984354</v>
      </c>
    </row>
    <row r="113" spans="1:6" x14ac:dyDescent="0.2">
      <c r="A113" s="26"/>
    </row>
    <row r="114" spans="1:6" x14ac:dyDescent="0.2">
      <c r="A114" s="25" t="s">
        <v>61</v>
      </c>
      <c r="B114" s="6"/>
      <c r="C114" s="6"/>
      <c r="D114" s="6"/>
      <c r="E114" s="6"/>
      <c r="F114" s="11"/>
    </row>
    <row r="115" spans="1:6" x14ac:dyDescent="0.2">
      <c r="A115" s="26"/>
      <c r="B115" s="8"/>
      <c r="C115" s="8"/>
      <c r="D115" s="8"/>
      <c r="E115" s="8"/>
      <c r="F115" s="12"/>
    </row>
    <row r="116" spans="1:6" x14ac:dyDescent="0.2">
      <c r="A116" s="27" t="s">
        <v>11</v>
      </c>
    </row>
    <row r="117" spans="1:6" x14ac:dyDescent="0.2">
      <c r="A117" s="26" t="s">
        <v>62</v>
      </c>
      <c r="B117" s="20">
        <v>1416</v>
      </c>
      <c r="C117" s="20">
        <v>128</v>
      </c>
      <c r="D117" s="21">
        <f t="shared" ref="D117:D140" si="13">IF(C117&lt;&gt;0,C117+B117,"")</f>
        <v>1544</v>
      </c>
      <c r="E117" s="20">
        <v>704</v>
      </c>
      <c r="F117" s="22">
        <f t="shared" ref="F117:F140" si="14">IF(E117&lt;&gt;0,E117/D117,"")</f>
        <v>0.45595854922279794</v>
      </c>
    </row>
    <row r="118" spans="1:6" x14ac:dyDescent="0.2">
      <c r="A118" s="26" t="s">
        <v>63</v>
      </c>
      <c r="B118" s="20">
        <v>1272</v>
      </c>
      <c r="C118" s="20">
        <v>91</v>
      </c>
      <c r="D118" s="21">
        <f t="shared" si="13"/>
        <v>1363</v>
      </c>
      <c r="E118" s="20">
        <v>661</v>
      </c>
      <c r="F118" s="22">
        <f t="shared" si="14"/>
        <v>0.48495964783565665</v>
      </c>
    </row>
    <row r="119" spans="1:6" x14ac:dyDescent="0.2">
      <c r="A119" s="26" t="s">
        <v>64</v>
      </c>
      <c r="B119" s="20">
        <v>2136</v>
      </c>
      <c r="C119" s="20">
        <v>203</v>
      </c>
      <c r="D119" s="21">
        <f t="shared" si="13"/>
        <v>2339</v>
      </c>
      <c r="E119" s="20">
        <v>982</v>
      </c>
      <c r="F119" s="22">
        <f t="shared" si="14"/>
        <v>0.4198375374091492</v>
      </c>
    </row>
    <row r="120" spans="1:6" x14ac:dyDescent="0.2">
      <c r="A120" s="26" t="s">
        <v>65</v>
      </c>
      <c r="B120" s="20">
        <v>1610</v>
      </c>
      <c r="C120" s="20">
        <v>143</v>
      </c>
      <c r="D120" s="21">
        <f t="shared" si="13"/>
        <v>1753</v>
      </c>
      <c r="E120" s="20">
        <v>713</v>
      </c>
      <c r="F120" s="22">
        <f t="shared" si="14"/>
        <v>0.4067313177410154</v>
      </c>
    </row>
    <row r="121" spans="1:6" x14ac:dyDescent="0.2">
      <c r="A121" s="26" t="s">
        <v>66</v>
      </c>
      <c r="B121" s="20">
        <v>1305</v>
      </c>
      <c r="C121" s="20">
        <v>106</v>
      </c>
      <c r="D121" s="21">
        <f t="shared" si="13"/>
        <v>1411</v>
      </c>
      <c r="E121" s="20">
        <v>628</v>
      </c>
      <c r="F121" s="22">
        <f t="shared" si="14"/>
        <v>0.445074415308292</v>
      </c>
    </row>
    <row r="122" spans="1:6" x14ac:dyDescent="0.2">
      <c r="A122" s="26" t="s">
        <v>67</v>
      </c>
      <c r="B122" s="20">
        <v>1251</v>
      </c>
      <c r="C122" s="20">
        <v>117</v>
      </c>
      <c r="D122" s="21">
        <f t="shared" si="13"/>
        <v>1368</v>
      </c>
      <c r="E122" s="20">
        <v>573</v>
      </c>
      <c r="F122" s="22">
        <f t="shared" si="14"/>
        <v>0.41885964912280704</v>
      </c>
    </row>
    <row r="123" spans="1:6" x14ac:dyDescent="0.2">
      <c r="A123" s="26" t="s">
        <v>68</v>
      </c>
      <c r="B123" s="20">
        <v>1292</v>
      </c>
      <c r="C123" s="20">
        <v>138</v>
      </c>
      <c r="D123" s="21">
        <f t="shared" si="13"/>
        <v>1430</v>
      </c>
      <c r="E123" s="20">
        <v>683</v>
      </c>
      <c r="F123" s="22">
        <f t="shared" si="14"/>
        <v>0.47762237762237764</v>
      </c>
    </row>
    <row r="124" spans="1:6" x14ac:dyDescent="0.2">
      <c r="A124" s="26" t="s">
        <v>69</v>
      </c>
      <c r="B124" s="20">
        <v>1281</v>
      </c>
      <c r="C124" s="20">
        <v>94</v>
      </c>
      <c r="D124" s="21">
        <f t="shared" si="13"/>
        <v>1375</v>
      </c>
      <c r="E124" s="20">
        <v>588</v>
      </c>
      <c r="F124" s="22">
        <f t="shared" si="14"/>
        <v>0.42763636363636365</v>
      </c>
    </row>
    <row r="125" spans="1:6" x14ac:dyDescent="0.2">
      <c r="A125" s="26" t="s">
        <v>70</v>
      </c>
      <c r="B125" s="20">
        <v>1437</v>
      </c>
      <c r="C125" s="20">
        <v>89</v>
      </c>
      <c r="D125" s="21">
        <f t="shared" si="13"/>
        <v>1526</v>
      </c>
      <c r="E125" s="20">
        <v>597</v>
      </c>
      <c r="F125" s="22">
        <f t="shared" si="14"/>
        <v>0.39121887287024903</v>
      </c>
    </row>
    <row r="126" spans="1:6" x14ac:dyDescent="0.2">
      <c r="A126" s="26" t="s">
        <v>71</v>
      </c>
      <c r="B126" s="20">
        <v>1644</v>
      </c>
      <c r="C126" s="20">
        <v>61</v>
      </c>
      <c r="D126" s="21">
        <f t="shared" si="13"/>
        <v>1705</v>
      </c>
      <c r="E126" s="20">
        <v>760</v>
      </c>
      <c r="F126" s="22">
        <f t="shared" si="14"/>
        <v>0.44574780058651026</v>
      </c>
    </row>
    <row r="127" spans="1:6" x14ac:dyDescent="0.2">
      <c r="A127" s="26" t="s">
        <v>72</v>
      </c>
      <c r="B127" s="20">
        <v>676</v>
      </c>
      <c r="C127" s="20">
        <v>67</v>
      </c>
      <c r="D127" s="21">
        <f t="shared" si="13"/>
        <v>743</v>
      </c>
      <c r="E127" s="20">
        <v>311</v>
      </c>
      <c r="F127" s="22">
        <f t="shared" si="14"/>
        <v>0.41857335127860029</v>
      </c>
    </row>
    <row r="128" spans="1:6" x14ac:dyDescent="0.2">
      <c r="A128" s="26" t="s">
        <v>73</v>
      </c>
      <c r="B128" s="20">
        <v>864</v>
      </c>
      <c r="C128" s="20">
        <v>67</v>
      </c>
      <c r="D128" s="21">
        <f t="shared" si="13"/>
        <v>931</v>
      </c>
      <c r="E128" s="20">
        <v>404</v>
      </c>
      <c r="F128" s="22">
        <f t="shared" si="14"/>
        <v>0.43394199785177229</v>
      </c>
    </row>
    <row r="129" spans="1:6" x14ac:dyDescent="0.2">
      <c r="A129" s="26" t="s">
        <v>74</v>
      </c>
      <c r="B129" s="20">
        <v>714</v>
      </c>
      <c r="C129" s="20">
        <v>53</v>
      </c>
      <c r="D129" s="21">
        <f t="shared" si="13"/>
        <v>767</v>
      </c>
      <c r="E129" s="20">
        <v>312</v>
      </c>
      <c r="F129" s="22">
        <f t="shared" si="14"/>
        <v>0.40677966101694918</v>
      </c>
    </row>
    <row r="130" spans="1:6" x14ac:dyDescent="0.2">
      <c r="A130" s="26" t="s">
        <v>75</v>
      </c>
      <c r="B130" s="20">
        <v>1186</v>
      </c>
      <c r="C130" s="20">
        <v>166</v>
      </c>
      <c r="D130" s="21">
        <f t="shared" si="13"/>
        <v>1352</v>
      </c>
      <c r="E130" s="20">
        <v>553</v>
      </c>
      <c r="F130" s="22">
        <f t="shared" si="14"/>
        <v>0.40902366863905326</v>
      </c>
    </row>
    <row r="131" spans="1:6" x14ac:dyDescent="0.2">
      <c r="A131" s="26" t="s">
        <v>76</v>
      </c>
      <c r="B131" s="20">
        <v>707</v>
      </c>
      <c r="C131" s="20">
        <v>60</v>
      </c>
      <c r="D131" s="21">
        <f t="shared" si="13"/>
        <v>767</v>
      </c>
      <c r="E131" s="20">
        <v>360</v>
      </c>
      <c r="F131" s="22">
        <f t="shared" si="14"/>
        <v>0.46936114732724904</v>
      </c>
    </row>
    <row r="132" spans="1:6" x14ac:dyDescent="0.2">
      <c r="A132" s="26" t="s">
        <v>77</v>
      </c>
      <c r="B132" s="20">
        <v>933</v>
      </c>
      <c r="C132" s="20">
        <v>89</v>
      </c>
      <c r="D132" s="21">
        <f t="shared" si="13"/>
        <v>1022</v>
      </c>
      <c r="E132" s="20">
        <v>476</v>
      </c>
      <c r="F132" s="22">
        <f t="shared" si="14"/>
        <v>0.46575342465753422</v>
      </c>
    </row>
    <row r="133" spans="1:6" x14ac:dyDescent="0.2">
      <c r="A133" s="26" t="s">
        <v>78</v>
      </c>
      <c r="B133" s="20">
        <v>951</v>
      </c>
      <c r="C133" s="20">
        <v>83</v>
      </c>
      <c r="D133" s="21">
        <f t="shared" si="13"/>
        <v>1034</v>
      </c>
      <c r="E133" s="20">
        <v>393</v>
      </c>
      <c r="F133" s="22">
        <f t="shared" si="14"/>
        <v>0.38007736943907156</v>
      </c>
    </row>
    <row r="134" spans="1:6" x14ac:dyDescent="0.2">
      <c r="A134" s="26" t="s">
        <v>79</v>
      </c>
      <c r="B134" s="20">
        <v>743</v>
      </c>
      <c r="C134" s="20">
        <v>70</v>
      </c>
      <c r="D134" s="21">
        <f t="shared" si="13"/>
        <v>813</v>
      </c>
      <c r="E134" s="20">
        <v>334</v>
      </c>
      <c r="F134" s="22">
        <f t="shared" si="14"/>
        <v>0.4108241082410824</v>
      </c>
    </row>
    <row r="135" spans="1:6" x14ac:dyDescent="0.2">
      <c r="A135" s="26" t="s">
        <v>80</v>
      </c>
      <c r="B135" s="20">
        <v>643</v>
      </c>
      <c r="C135" s="20">
        <v>66</v>
      </c>
      <c r="D135" s="21">
        <f t="shared" si="13"/>
        <v>709</v>
      </c>
      <c r="E135" s="20">
        <v>355</v>
      </c>
      <c r="F135" s="22">
        <f t="shared" si="14"/>
        <v>0.50070521861777151</v>
      </c>
    </row>
    <row r="136" spans="1:6" x14ac:dyDescent="0.2">
      <c r="A136" s="26" t="s">
        <v>81</v>
      </c>
      <c r="B136" s="20">
        <v>801</v>
      </c>
      <c r="C136" s="20">
        <v>58</v>
      </c>
      <c r="D136" s="21">
        <f t="shared" si="13"/>
        <v>859</v>
      </c>
      <c r="E136" s="20">
        <v>416</v>
      </c>
      <c r="F136" s="22">
        <f t="shared" si="14"/>
        <v>0.48428405122235157</v>
      </c>
    </row>
    <row r="137" spans="1:6" x14ac:dyDescent="0.2">
      <c r="A137" s="26" t="s">
        <v>82</v>
      </c>
      <c r="B137" s="20">
        <v>971</v>
      </c>
      <c r="C137" s="20">
        <v>57</v>
      </c>
      <c r="D137" s="21">
        <f t="shared" si="13"/>
        <v>1028</v>
      </c>
      <c r="E137" s="20">
        <v>463</v>
      </c>
      <c r="F137" s="22">
        <f t="shared" si="14"/>
        <v>0.45038910505836577</v>
      </c>
    </row>
    <row r="138" spans="1:6" x14ac:dyDescent="0.2">
      <c r="A138" s="26" t="s">
        <v>83</v>
      </c>
      <c r="B138" s="20">
        <v>584</v>
      </c>
      <c r="C138" s="20">
        <v>49</v>
      </c>
      <c r="D138" s="21">
        <f t="shared" si="13"/>
        <v>633</v>
      </c>
      <c r="E138" s="20">
        <v>264</v>
      </c>
      <c r="F138" s="22">
        <f t="shared" si="14"/>
        <v>0.41706161137440756</v>
      </c>
    </row>
    <row r="139" spans="1:6" x14ac:dyDescent="0.2">
      <c r="A139" s="26" t="s">
        <v>84</v>
      </c>
      <c r="B139" s="20">
        <v>515</v>
      </c>
      <c r="C139" s="20">
        <v>41</v>
      </c>
      <c r="D139" s="21">
        <f t="shared" si="13"/>
        <v>556</v>
      </c>
      <c r="E139" s="20">
        <v>275</v>
      </c>
      <c r="F139" s="22">
        <f t="shared" si="14"/>
        <v>0.49460431654676257</v>
      </c>
    </row>
    <row r="140" spans="1:6" x14ac:dyDescent="0.2">
      <c r="A140" s="26" t="s">
        <v>85</v>
      </c>
      <c r="B140" s="20">
        <v>663</v>
      </c>
      <c r="C140" s="20">
        <v>41</v>
      </c>
      <c r="D140" s="21">
        <f t="shared" si="13"/>
        <v>704</v>
      </c>
      <c r="E140" s="20">
        <v>287</v>
      </c>
      <c r="F140" s="22">
        <f t="shared" si="14"/>
        <v>0.40767045454545453</v>
      </c>
    </row>
    <row r="141" spans="1:6" x14ac:dyDescent="0.2">
      <c r="A141" s="32" t="s">
        <v>709</v>
      </c>
      <c r="B141" s="33"/>
      <c r="C141" s="33"/>
      <c r="D141" s="34"/>
      <c r="E141" s="20">
        <v>6582</v>
      </c>
      <c r="F141" s="35"/>
    </row>
    <row r="142" spans="1:6" x14ac:dyDescent="0.2">
      <c r="A142" s="25" t="s">
        <v>86</v>
      </c>
      <c r="B142" s="9">
        <f>SUM(B117:B141)</f>
        <v>25595</v>
      </c>
      <c r="C142" s="9">
        <f>SUM(C117:C141)</f>
        <v>2137</v>
      </c>
      <c r="D142" s="9">
        <f>SUM(D117:D141)</f>
        <v>27732</v>
      </c>
      <c r="E142" s="9">
        <f>SUM(E117:E141)</f>
        <v>18674</v>
      </c>
      <c r="F142" s="14">
        <f t="shared" ref="F142" si="15">E142/D142</f>
        <v>0.67337371989037931</v>
      </c>
    </row>
    <row r="143" spans="1:6" x14ac:dyDescent="0.2">
      <c r="A143" s="25"/>
      <c r="B143" s="9"/>
      <c r="C143" s="9"/>
      <c r="D143" s="9"/>
      <c r="E143" s="9"/>
      <c r="F143" s="14"/>
    </row>
    <row r="144" spans="1:6" x14ac:dyDescent="0.2">
      <c r="A144" s="25"/>
      <c r="B144" s="9"/>
      <c r="C144" s="9"/>
      <c r="D144" s="9"/>
      <c r="E144" s="9"/>
      <c r="F144" s="14"/>
    </row>
    <row r="145" spans="1:6" x14ac:dyDescent="0.2">
      <c r="A145" s="25"/>
      <c r="B145" s="9"/>
      <c r="C145" s="9"/>
      <c r="D145" s="9"/>
      <c r="E145" s="9"/>
      <c r="F145" s="14"/>
    </row>
    <row r="146" spans="1:6" x14ac:dyDescent="0.2">
      <c r="A146" s="25"/>
      <c r="B146" s="9"/>
      <c r="C146" s="9"/>
      <c r="D146" s="9"/>
      <c r="E146" s="9"/>
      <c r="F146" s="14"/>
    </row>
    <row r="147" spans="1:6" ht="14.45" customHeight="1" x14ac:dyDescent="0.2">
      <c r="A147" s="25" t="s">
        <v>87</v>
      </c>
      <c r="B147" s="6"/>
      <c r="C147" s="6"/>
      <c r="D147" s="6"/>
      <c r="E147" s="6"/>
      <c r="F147" s="11"/>
    </row>
    <row r="148" spans="1:6" x14ac:dyDescent="0.2">
      <c r="A148" s="26"/>
      <c r="B148" s="8"/>
      <c r="C148" s="8"/>
      <c r="D148" s="8"/>
      <c r="E148" s="8"/>
      <c r="F148" s="12"/>
    </row>
    <row r="149" spans="1:6" x14ac:dyDescent="0.2">
      <c r="A149" s="27" t="s">
        <v>88</v>
      </c>
    </row>
    <row r="150" spans="1:6" x14ac:dyDescent="0.2">
      <c r="A150" s="26" t="s">
        <v>89</v>
      </c>
      <c r="B150" s="24">
        <v>203</v>
      </c>
      <c r="C150" s="24">
        <v>14</v>
      </c>
      <c r="D150" s="21">
        <f t="shared" ref="D150:D160" si="16">IF(C150&lt;&gt;0,C150+B150,"")</f>
        <v>217</v>
      </c>
      <c r="E150" s="24">
        <v>169</v>
      </c>
      <c r="F150" s="22">
        <f t="shared" ref="F150:F160" si="17">IF(E150&lt;&gt;0,E150/D150,"")</f>
        <v>0.77880184331797231</v>
      </c>
    </row>
    <row r="151" spans="1:6" x14ac:dyDescent="0.2">
      <c r="A151" s="26" t="s">
        <v>90</v>
      </c>
      <c r="B151" s="24">
        <v>537</v>
      </c>
      <c r="C151" s="24">
        <v>13</v>
      </c>
      <c r="D151" s="21">
        <f t="shared" si="16"/>
        <v>550</v>
      </c>
      <c r="E151" s="24">
        <v>508</v>
      </c>
      <c r="F151" s="22">
        <f t="shared" si="17"/>
        <v>0.92363636363636359</v>
      </c>
    </row>
    <row r="152" spans="1:6" x14ac:dyDescent="0.2">
      <c r="A152" s="26" t="s">
        <v>91</v>
      </c>
      <c r="B152" s="24">
        <v>506</v>
      </c>
      <c r="C152" s="24">
        <v>14</v>
      </c>
      <c r="D152" s="21">
        <f t="shared" si="16"/>
        <v>520</v>
      </c>
      <c r="E152" s="24">
        <v>375</v>
      </c>
      <c r="F152" s="22">
        <f t="shared" si="17"/>
        <v>0.72115384615384615</v>
      </c>
    </row>
    <row r="153" spans="1:6" x14ac:dyDescent="0.2">
      <c r="A153" s="26" t="s">
        <v>92</v>
      </c>
      <c r="B153" s="24">
        <v>222</v>
      </c>
      <c r="C153" s="24">
        <v>15</v>
      </c>
      <c r="D153" s="21">
        <f t="shared" si="16"/>
        <v>237</v>
      </c>
      <c r="E153" s="24">
        <v>185</v>
      </c>
      <c r="F153" s="22">
        <f t="shared" si="17"/>
        <v>0.78059071729957807</v>
      </c>
    </row>
    <row r="154" spans="1:6" x14ac:dyDescent="0.2">
      <c r="A154" s="26" t="s">
        <v>93</v>
      </c>
      <c r="B154" s="24">
        <v>308</v>
      </c>
      <c r="C154" s="24">
        <v>16</v>
      </c>
      <c r="D154" s="21">
        <f t="shared" si="16"/>
        <v>324</v>
      </c>
      <c r="E154" s="24">
        <v>214</v>
      </c>
      <c r="F154" s="22">
        <f t="shared" si="17"/>
        <v>0.66049382716049387</v>
      </c>
    </row>
    <row r="155" spans="1:6" x14ac:dyDescent="0.2">
      <c r="A155" s="26" t="s">
        <v>94</v>
      </c>
      <c r="B155" s="24">
        <v>901</v>
      </c>
      <c r="C155" s="24">
        <v>55</v>
      </c>
      <c r="D155" s="21">
        <f t="shared" si="16"/>
        <v>956</v>
      </c>
      <c r="E155" s="24">
        <v>644</v>
      </c>
      <c r="F155" s="22">
        <f t="shared" si="17"/>
        <v>0.67364016736401677</v>
      </c>
    </row>
    <row r="156" spans="1:6" x14ac:dyDescent="0.2">
      <c r="A156" s="26" t="s">
        <v>95</v>
      </c>
      <c r="B156" s="24">
        <v>325</v>
      </c>
      <c r="C156" s="24">
        <v>13</v>
      </c>
      <c r="D156" s="21">
        <f t="shared" si="16"/>
        <v>338</v>
      </c>
      <c r="E156" s="24">
        <v>253</v>
      </c>
      <c r="F156" s="22">
        <f t="shared" si="17"/>
        <v>0.74852071005917165</v>
      </c>
    </row>
    <row r="157" spans="1:6" x14ac:dyDescent="0.2">
      <c r="A157" s="26" t="s">
        <v>96</v>
      </c>
      <c r="B157" s="24">
        <v>57</v>
      </c>
      <c r="C157" s="24">
        <v>5</v>
      </c>
      <c r="D157" s="21">
        <f t="shared" si="16"/>
        <v>62</v>
      </c>
      <c r="E157" s="24">
        <v>49</v>
      </c>
      <c r="F157" s="22">
        <f t="shared" si="17"/>
        <v>0.79032258064516125</v>
      </c>
    </row>
    <row r="158" spans="1:6" x14ac:dyDescent="0.2">
      <c r="A158" s="26" t="s">
        <v>97</v>
      </c>
      <c r="B158" s="24">
        <v>929</v>
      </c>
      <c r="C158" s="24">
        <v>29</v>
      </c>
      <c r="D158" s="21">
        <f t="shared" si="16"/>
        <v>958</v>
      </c>
      <c r="E158" s="24">
        <v>694</v>
      </c>
      <c r="F158" s="22">
        <f t="shared" si="17"/>
        <v>0.72442588726513568</v>
      </c>
    </row>
    <row r="159" spans="1:6" x14ac:dyDescent="0.2">
      <c r="A159" s="26" t="s">
        <v>98</v>
      </c>
      <c r="B159" s="24">
        <v>433</v>
      </c>
      <c r="C159" s="24">
        <v>32</v>
      </c>
      <c r="D159" s="21">
        <f t="shared" si="16"/>
        <v>465</v>
      </c>
      <c r="E159" s="24">
        <v>337</v>
      </c>
      <c r="F159" s="22">
        <f t="shared" si="17"/>
        <v>0.72473118279569892</v>
      </c>
    </row>
    <row r="160" spans="1:6" x14ac:dyDescent="0.2">
      <c r="A160" s="26" t="s">
        <v>99</v>
      </c>
      <c r="B160" s="20">
        <v>732</v>
      </c>
      <c r="C160" s="20">
        <v>19</v>
      </c>
      <c r="D160" s="21">
        <f t="shared" si="16"/>
        <v>751</v>
      </c>
      <c r="E160" s="20">
        <v>515</v>
      </c>
      <c r="F160" s="22">
        <f t="shared" si="17"/>
        <v>0.68575233022636484</v>
      </c>
    </row>
    <row r="161" spans="1:6" x14ac:dyDescent="0.2">
      <c r="A161" s="25" t="s">
        <v>1</v>
      </c>
      <c r="B161" s="9">
        <f>SUM(B150:B160)</f>
        <v>5153</v>
      </c>
      <c r="C161" s="9">
        <f>SUM(C150:C160)</f>
        <v>225</v>
      </c>
      <c r="D161" s="9">
        <f t="shared" ref="D161:E161" si="18">SUM(D150:D160)</f>
        <v>5378</v>
      </c>
      <c r="E161" s="9">
        <f t="shared" si="18"/>
        <v>3943</v>
      </c>
      <c r="F161" s="14">
        <f t="shared" ref="F161" si="19">E161/D161</f>
        <v>0.73317218296764597</v>
      </c>
    </row>
    <row r="162" spans="1:6" x14ac:dyDescent="0.2">
      <c r="A162" s="26"/>
    </row>
    <row r="163" spans="1:6" x14ac:dyDescent="0.2">
      <c r="A163" s="27" t="s">
        <v>100</v>
      </c>
    </row>
    <row r="164" spans="1:6" x14ac:dyDescent="0.2">
      <c r="A164" s="26" t="s">
        <v>101</v>
      </c>
      <c r="B164" s="24">
        <v>278</v>
      </c>
      <c r="C164" s="24">
        <v>57</v>
      </c>
      <c r="D164" s="21">
        <f>IF(C164&lt;&gt;0,C164+B164,"")</f>
        <v>335</v>
      </c>
      <c r="E164" s="24">
        <v>120</v>
      </c>
      <c r="F164" s="22">
        <f>IF(E164&lt;&gt;0,E164/D164,"")</f>
        <v>0.35820895522388058</v>
      </c>
    </row>
    <row r="165" spans="1:6" x14ac:dyDescent="0.2">
      <c r="A165" s="26" t="s">
        <v>102</v>
      </c>
      <c r="B165" s="24">
        <v>1095</v>
      </c>
      <c r="C165" s="24">
        <v>213</v>
      </c>
      <c r="D165" s="21">
        <f>IF(C165&lt;&gt;0,C165+B165,"")</f>
        <v>1308</v>
      </c>
      <c r="E165" s="24">
        <v>558</v>
      </c>
      <c r="F165" s="22">
        <f>IF(E165&lt;&gt;0,E165/D165,"")</f>
        <v>0.42660550458715596</v>
      </c>
    </row>
    <row r="166" spans="1:6" x14ac:dyDescent="0.2">
      <c r="A166" s="26" t="s">
        <v>103</v>
      </c>
      <c r="B166" s="24">
        <v>1028</v>
      </c>
      <c r="C166" s="24">
        <v>97</v>
      </c>
      <c r="D166" s="21">
        <f t="shared" ref="D166:D197" si="20">IF(C166&lt;&gt;0,C166+B166,"")</f>
        <v>1125</v>
      </c>
      <c r="E166" s="24">
        <v>453</v>
      </c>
      <c r="F166" s="22">
        <f t="shared" ref="F166:F199" si="21">IF(E166&lt;&gt;0,E166/D166,"")</f>
        <v>0.40266666666666667</v>
      </c>
    </row>
    <row r="167" spans="1:6" x14ac:dyDescent="0.2">
      <c r="A167" s="26" t="s">
        <v>104</v>
      </c>
      <c r="B167" s="24">
        <v>860</v>
      </c>
      <c r="C167" s="24">
        <v>60</v>
      </c>
      <c r="D167" s="21">
        <f t="shared" si="20"/>
        <v>920</v>
      </c>
      <c r="E167" s="24">
        <v>409</v>
      </c>
      <c r="F167" s="22">
        <f t="shared" si="21"/>
        <v>0.44456521739130433</v>
      </c>
    </row>
    <row r="168" spans="1:6" x14ac:dyDescent="0.2">
      <c r="A168" s="26" t="s">
        <v>105</v>
      </c>
      <c r="B168" s="24">
        <v>996</v>
      </c>
      <c r="C168" s="24">
        <v>92</v>
      </c>
      <c r="D168" s="21">
        <f t="shared" si="20"/>
        <v>1088</v>
      </c>
      <c r="E168" s="24">
        <v>435</v>
      </c>
      <c r="F168" s="22">
        <f t="shared" si="21"/>
        <v>0.39981617647058826</v>
      </c>
    </row>
    <row r="169" spans="1:6" x14ac:dyDescent="0.2">
      <c r="A169" s="26" t="s">
        <v>106</v>
      </c>
      <c r="B169" s="24">
        <v>1023</v>
      </c>
      <c r="C169" s="24">
        <v>201</v>
      </c>
      <c r="D169" s="21">
        <f t="shared" si="20"/>
        <v>1224</v>
      </c>
      <c r="E169" s="24">
        <v>498</v>
      </c>
      <c r="F169" s="22">
        <f t="shared" si="21"/>
        <v>0.40686274509803921</v>
      </c>
    </row>
    <row r="170" spans="1:6" x14ac:dyDescent="0.2">
      <c r="A170" s="26" t="s">
        <v>107</v>
      </c>
      <c r="B170" s="24">
        <v>866</v>
      </c>
      <c r="C170" s="24">
        <v>172</v>
      </c>
      <c r="D170" s="21">
        <f t="shared" si="20"/>
        <v>1038</v>
      </c>
      <c r="E170" s="24">
        <v>403</v>
      </c>
      <c r="F170" s="22">
        <f t="shared" si="21"/>
        <v>0.38824662813102118</v>
      </c>
    </row>
    <row r="171" spans="1:6" x14ac:dyDescent="0.2">
      <c r="A171" s="26" t="s">
        <v>108</v>
      </c>
      <c r="B171" s="24">
        <v>1028</v>
      </c>
      <c r="C171" s="24">
        <v>380</v>
      </c>
      <c r="D171" s="21">
        <f t="shared" si="20"/>
        <v>1408</v>
      </c>
      <c r="E171" s="24">
        <v>564</v>
      </c>
      <c r="F171" s="22">
        <f t="shared" si="21"/>
        <v>0.40056818181818182</v>
      </c>
    </row>
    <row r="172" spans="1:6" x14ac:dyDescent="0.2">
      <c r="A172" s="26" t="s">
        <v>109</v>
      </c>
      <c r="B172" s="24">
        <v>996</v>
      </c>
      <c r="C172" s="24">
        <v>48</v>
      </c>
      <c r="D172" s="21">
        <f t="shared" si="20"/>
        <v>1044</v>
      </c>
      <c r="E172" s="24">
        <v>443</v>
      </c>
      <c r="F172" s="22">
        <f t="shared" si="21"/>
        <v>0.42432950191570884</v>
      </c>
    </row>
    <row r="173" spans="1:6" x14ac:dyDescent="0.2">
      <c r="A173" s="26" t="s">
        <v>110</v>
      </c>
      <c r="B173" s="24">
        <v>1014</v>
      </c>
      <c r="C173" s="24">
        <v>93</v>
      </c>
      <c r="D173" s="21">
        <f t="shared" si="20"/>
        <v>1107</v>
      </c>
      <c r="E173" s="24">
        <v>492</v>
      </c>
      <c r="F173" s="22">
        <f t="shared" si="21"/>
        <v>0.44444444444444442</v>
      </c>
    </row>
    <row r="174" spans="1:6" x14ac:dyDescent="0.2">
      <c r="A174" s="26" t="s">
        <v>111</v>
      </c>
      <c r="B174" s="24">
        <v>874</v>
      </c>
      <c r="C174" s="24">
        <v>93</v>
      </c>
      <c r="D174" s="21">
        <f t="shared" si="20"/>
        <v>967</v>
      </c>
      <c r="E174" s="24">
        <v>394</v>
      </c>
      <c r="F174" s="22">
        <f t="shared" si="21"/>
        <v>0.40744570837642191</v>
      </c>
    </row>
    <row r="175" spans="1:6" x14ac:dyDescent="0.2">
      <c r="A175" s="26" t="s">
        <v>112</v>
      </c>
      <c r="B175" s="24">
        <v>988</v>
      </c>
      <c r="C175" s="24">
        <v>64</v>
      </c>
      <c r="D175" s="21">
        <f t="shared" si="20"/>
        <v>1052</v>
      </c>
      <c r="E175" s="24">
        <v>441</v>
      </c>
      <c r="F175" s="22">
        <f t="shared" si="21"/>
        <v>0.41920152091254753</v>
      </c>
    </row>
    <row r="176" spans="1:6" x14ac:dyDescent="0.2">
      <c r="A176" s="26" t="s">
        <v>113</v>
      </c>
      <c r="B176" s="24">
        <v>697</v>
      </c>
      <c r="C176" s="24">
        <v>67</v>
      </c>
      <c r="D176" s="21">
        <f t="shared" si="20"/>
        <v>764</v>
      </c>
      <c r="E176" s="24">
        <v>295</v>
      </c>
      <c r="F176" s="22">
        <f t="shared" si="21"/>
        <v>0.38612565445026176</v>
      </c>
    </row>
    <row r="177" spans="1:6" x14ac:dyDescent="0.2">
      <c r="A177" s="26" t="s">
        <v>114</v>
      </c>
      <c r="B177" s="24">
        <v>1013</v>
      </c>
      <c r="C177" s="24">
        <v>135</v>
      </c>
      <c r="D177" s="21">
        <f t="shared" si="20"/>
        <v>1148</v>
      </c>
      <c r="E177" s="24">
        <v>397</v>
      </c>
      <c r="F177" s="22">
        <f t="shared" si="21"/>
        <v>0.34581881533101044</v>
      </c>
    </row>
    <row r="178" spans="1:6" x14ac:dyDescent="0.2">
      <c r="A178" s="26" t="s">
        <v>115</v>
      </c>
      <c r="B178" s="24">
        <v>834</v>
      </c>
      <c r="C178" s="24">
        <v>82</v>
      </c>
      <c r="D178" s="21">
        <f t="shared" si="20"/>
        <v>916</v>
      </c>
      <c r="E178" s="24">
        <v>341</v>
      </c>
      <c r="F178" s="22">
        <f t="shared" si="21"/>
        <v>0.37227074235807861</v>
      </c>
    </row>
    <row r="179" spans="1:6" x14ac:dyDescent="0.2">
      <c r="A179" s="26" t="s">
        <v>116</v>
      </c>
      <c r="B179" s="24">
        <v>1038</v>
      </c>
      <c r="C179" s="24">
        <v>246</v>
      </c>
      <c r="D179" s="21">
        <f t="shared" si="20"/>
        <v>1284</v>
      </c>
      <c r="E179" s="24">
        <v>538</v>
      </c>
      <c r="F179" s="22">
        <f t="shared" si="21"/>
        <v>0.4190031152647975</v>
      </c>
    </row>
    <row r="180" spans="1:6" x14ac:dyDescent="0.2">
      <c r="A180" s="26" t="s">
        <v>117</v>
      </c>
      <c r="B180" s="24">
        <v>897</v>
      </c>
      <c r="C180" s="24">
        <v>51</v>
      </c>
      <c r="D180" s="21">
        <f t="shared" si="20"/>
        <v>948</v>
      </c>
      <c r="E180" s="24">
        <v>369</v>
      </c>
      <c r="F180" s="22">
        <f t="shared" si="21"/>
        <v>0.38924050632911394</v>
      </c>
    </row>
    <row r="181" spans="1:6" x14ac:dyDescent="0.2">
      <c r="A181" s="26" t="s">
        <v>118</v>
      </c>
      <c r="B181" s="24">
        <v>810</v>
      </c>
      <c r="C181" s="24">
        <v>189</v>
      </c>
      <c r="D181" s="21">
        <f t="shared" si="20"/>
        <v>999</v>
      </c>
      <c r="E181" s="24">
        <v>362</v>
      </c>
      <c r="F181" s="22">
        <f t="shared" si="21"/>
        <v>0.36236236236236236</v>
      </c>
    </row>
    <row r="182" spans="1:6" x14ac:dyDescent="0.2">
      <c r="A182" s="26" t="s">
        <v>119</v>
      </c>
      <c r="B182" s="24">
        <v>774</v>
      </c>
      <c r="C182" s="24">
        <v>58</v>
      </c>
      <c r="D182" s="21">
        <f t="shared" si="20"/>
        <v>832</v>
      </c>
      <c r="E182" s="24">
        <v>521</v>
      </c>
      <c r="F182" s="22">
        <f t="shared" si="21"/>
        <v>0.62620192307692313</v>
      </c>
    </row>
    <row r="183" spans="1:6" x14ac:dyDescent="0.2">
      <c r="A183" s="26" t="s">
        <v>120</v>
      </c>
      <c r="B183" s="24">
        <v>32</v>
      </c>
      <c r="C183" s="24">
        <v>0</v>
      </c>
      <c r="D183" s="21">
        <v>32</v>
      </c>
      <c r="E183" s="24">
        <v>23</v>
      </c>
      <c r="F183" s="22">
        <f t="shared" si="21"/>
        <v>0.71875</v>
      </c>
    </row>
    <row r="184" spans="1:6" x14ac:dyDescent="0.2">
      <c r="A184" s="26" t="s">
        <v>121</v>
      </c>
      <c r="B184" s="24">
        <v>918</v>
      </c>
      <c r="C184" s="24">
        <v>53</v>
      </c>
      <c r="D184" s="21">
        <f t="shared" si="20"/>
        <v>971</v>
      </c>
      <c r="E184" s="24">
        <v>530</v>
      </c>
      <c r="F184" s="22">
        <f t="shared" si="21"/>
        <v>0.54582904222451079</v>
      </c>
    </row>
    <row r="185" spans="1:6" x14ac:dyDescent="0.2">
      <c r="A185" s="26" t="s">
        <v>122</v>
      </c>
      <c r="B185" s="24">
        <v>223</v>
      </c>
      <c r="C185" s="24">
        <v>17</v>
      </c>
      <c r="D185" s="21">
        <f t="shared" si="20"/>
        <v>240</v>
      </c>
      <c r="E185" s="24">
        <v>135</v>
      </c>
      <c r="F185" s="22">
        <f t="shared" si="21"/>
        <v>0.5625</v>
      </c>
    </row>
    <row r="186" spans="1:6" x14ac:dyDescent="0.2">
      <c r="A186" s="26" t="s">
        <v>123</v>
      </c>
      <c r="B186" s="24">
        <v>378</v>
      </c>
      <c r="C186" s="24">
        <v>20</v>
      </c>
      <c r="D186" s="21">
        <f t="shared" si="20"/>
        <v>398</v>
      </c>
      <c r="E186" s="24">
        <v>224</v>
      </c>
      <c r="F186" s="22">
        <f t="shared" si="21"/>
        <v>0.56281407035175879</v>
      </c>
    </row>
    <row r="187" spans="1:6" x14ac:dyDescent="0.2">
      <c r="A187" s="26" t="s">
        <v>124</v>
      </c>
      <c r="B187" s="24">
        <v>320</v>
      </c>
      <c r="C187" s="24">
        <v>30</v>
      </c>
      <c r="D187" s="21">
        <f t="shared" si="20"/>
        <v>350</v>
      </c>
      <c r="E187" s="24">
        <v>233</v>
      </c>
      <c r="F187" s="22">
        <f t="shared" si="21"/>
        <v>0.6657142857142857</v>
      </c>
    </row>
    <row r="188" spans="1:6" x14ac:dyDescent="0.2">
      <c r="A188" s="26" t="s">
        <v>125</v>
      </c>
      <c r="B188" s="24">
        <v>73</v>
      </c>
      <c r="C188" s="24">
        <v>0</v>
      </c>
      <c r="D188" s="36">
        <v>73</v>
      </c>
      <c r="E188" s="24">
        <v>58</v>
      </c>
      <c r="F188" s="22">
        <f t="shared" si="21"/>
        <v>0.79452054794520544</v>
      </c>
    </row>
    <row r="189" spans="1:6" x14ac:dyDescent="0.2">
      <c r="A189" s="26" t="s">
        <v>126</v>
      </c>
      <c r="B189" s="24">
        <v>281</v>
      </c>
      <c r="C189" s="24">
        <v>17</v>
      </c>
      <c r="D189" s="21">
        <f t="shared" si="20"/>
        <v>298</v>
      </c>
      <c r="E189" s="24">
        <v>179</v>
      </c>
      <c r="F189" s="22">
        <f t="shared" si="21"/>
        <v>0.60067114093959728</v>
      </c>
    </row>
    <row r="190" spans="1:6" x14ac:dyDescent="0.2">
      <c r="A190" s="26" t="s">
        <v>127</v>
      </c>
      <c r="B190" s="24">
        <v>701</v>
      </c>
      <c r="C190" s="24">
        <v>55</v>
      </c>
      <c r="D190" s="21">
        <f t="shared" si="20"/>
        <v>756</v>
      </c>
      <c r="E190" s="24">
        <v>440</v>
      </c>
      <c r="F190" s="22">
        <f t="shared" si="21"/>
        <v>0.58201058201058198</v>
      </c>
    </row>
    <row r="191" spans="1:6" x14ac:dyDescent="0.2">
      <c r="A191" s="26" t="s">
        <v>128</v>
      </c>
      <c r="B191" s="24">
        <v>432</v>
      </c>
      <c r="C191" s="24">
        <v>17</v>
      </c>
      <c r="D191" s="21">
        <f t="shared" si="20"/>
        <v>449</v>
      </c>
      <c r="E191" s="24">
        <v>286</v>
      </c>
      <c r="F191" s="22">
        <f t="shared" si="21"/>
        <v>0.63697104677060135</v>
      </c>
    </row>
    <row r="192" spans="1:6" x14ac:dyDescent="0.2">
      <c r="A192" s="26" t="s">
        <v>129</v>
      </c>
      <c r="B192" s="24">
        <v>1381</v>
      </c>
      <c r="C192" s="24">
        <v>97</v>
      </c>
      <c r="D192" s="21">
        <f t="shared" si="20"/>
        <v>1478</v>
      </c>
      <c r="E192" s="24">
        <v>771</v>
      </c>
      <c r="F192" s="22">
        <f t="shared" si="21"/>
        <v>0.52165087956698242</v>
      </c>
    </row>
    <row r="193" spans="1:6" x14ac:dyDescent="0.2">
      <c r="A193" s="26" t="s">
        <v>130</v>
      </c>
      <c r="B193" s="24">
        <v>357</v>
      </c>
      <c r="C193" s="24">
        <v>22</v>
      </c>
      <c r="D193" s="21">
        <f t="shared" si="20"/>
        <v>379</v>
      </c>
      <c r="E193" s="24">
        <v>238</v>
      </c>
      <c r="F193" s="22">
        <f t="shared" si="21"/>
        <v>0.62796833773087068</v>
      </c>
    </row>
    <row r="194" spans="1:6" x14ac:dyDescent="0.2">
      <c r="A194" s="26"/>
      <c r="B194" s="24"/>
      <c r="C194" s="24"/>
      <c r="D194" s="21"/>
      <c r="E194" s="24"/>
      <c r="F194" s="22"/>
    </row>
    <row r="195" spans="1:6" x14ac:dyDescent="0.2">
      <c r="A195" s="27" t="s">
        <v>828</v>
      </c>
      <c r="B195" s="24"/>
      <c r="C195" s="24"/>
      <c r="D195" s="21"/>
      <c r="E195" s="24"/>
      <c r="F195" s="22"/>
    </row>
    <row r="196" spans="1:6" x14ac:dyDescent="0.2">
      <c r="A196" s="26" t="s">
        <v>131</v>
      </c>
      <c r="B196" s="24">
        <v>241</v>
      </c>
      <c r="C196" s="24">
        <v>10</v>
      </c>
      <c r="D196" s="21">
        <f t="shared" si="20"/>
        <v>251</v>
      </c>
      <c r="E196" s="24">
        <v>159</v>
      </c>
      <c r="F196" s="22">
        <f t="shared" si="21"/>
        <v>0.63346613545816732</v>
      </c>
    </row>
    <row r="197" spans="1:6" x14ac:dyDescent="0.2">
      <c r="A197" s="26" t="s">
        <v>649</v>
      </c>
      <c r="B197" s="24">
        <v>156</v>
      </c>
      <c r="C197" s="24">
        <v>7</v>
      </c>
      <c r="D197" s="21">
        <f t="shared" si="20"/>
        <v>163</v>
      </c>
      <c r="E197" s="24">
        <v>97</v>
      </c>
      <c r="F197" s="22">
        <f t="shared" si="21"/>
        <v>0.59509202453987731</v>
      </c>
    </row>
    <row r="198" spans="1:6" x14ac:dyDescent="0.2">
      <c r="A198" s="26" t="s">
        <v>654</v>
      </c>
      <c r="B198" s="28"/>
      <c r="C198" s="28"/>
      <c r="D198" s="29"/>
      <c r="E198" s="24">
        <v>4714</v>
      </c>
      <c r="F198" s="30"/>
    </row>
    <row r="199" spans="1:6" x14ac:dyDescent="0.2">
      <c r="A199" s="26" t="s">
        <v>710</v>
      </c>
      <c r="B199" s="20">
        <v>97</v>
      </c>
      <c r="C199" s="20">
        <v>0</v>
      </c>
      <c r="D199" s="21">
        <v>97</v>
      </c>
      <c r="E199" s="20">
        <v>54</v>
      </c>
      <c r="F199" s="22">
        <f t="shared" si="21"/>
        <v>0.55670103092783507</v>
      </c>
    </row>
    <row r="200" spans="1:6" x14ac:dyDescent="0.2">
      <c r="A200" s="25" t="s">
        <v>1</v>
      </c>
      <c r="B200" s="9">
        <f>SUM(B164:B199)</f>
        <v>22699</v>
      </c>
      <c r="C200" s="9">
        <f t="shared" ref="C200:E200" si="22">SUM(C164:C199)</f>
        <v>2743</v>
      </c>
      <c r="D200" s="9">
        <f t="shared" si="22"/>
        <v>25442</v>
      </c>
      <c r="E200" s="9">
        <f t="shared" si="22"/>
        <v>16174</v>
      </c>
      <c r="F200" s="14">
        <f t="shared" ref="F200" si="23">E200/D200</f>
        <v>0.63572046222781231</v>
      </c>
    </row>
    <row r="201" spans="1:6" x14ac:dyDescent="0.2">
      <c r="A201" s="26"/>
    </row>
    <row r="202" spans="1:6" x14ac:dyDescent="0.2">
      <c r="A202" s="25" t="s">
        <v>133</v>
      </c>
      <c r="B202" s="9">
        <f>B200+B161</f>
        <v>27852</v>
      </c>
      <c r="C202" s="9">
        <f>C200+C161</f>
        <v>2968</v>
      </c>
      <c r="D202" s="9">
        <f>D200+D161</f>
        <v>30820</v>
      </c>
      <c r="E202" s="9">
        <f>E200+E161</f>
        <v>20117</v>
      </c>
      <c r="F202" s="14">
        <f t="shared" ref="F202" si="24">E202/D202</f>
        <v>0.65272550292018172</v>
      </c>
    </row>
    <row r="203" spans="1:6" x14ac:dyDescent="0.2">
      <c r="A203" s="26"/>
    </row>
    <row r="204" spans="1:6" x14ac:dyDescent="0.2">
      <c r="A204" s="25" t="s">
        <v>134</v>
      </c>
      <c r="B204" s="10"/>
      <c r="C204" s="6"/>
      <c r="D204" s="6"/>
      <c r="E204" s="6"/>
      <c r="F204" s="11"/>
    </row>
    <row r="205" spans="1:6" x14ac:dyDescent="0.2">
      <c r="A205" s="26"/>
      <c r="B205" s="8"/>
      <c r="C205" s="8"/>
      <c r="D205" s="8"/>
      <c r="E205" s="8"/>
      <c r="F205" s="12"/>
    </row>
    <row r="206" spans="1:6" x14ac:dyDescent="0.2">
      <c r="A206" s="27" t="s">
        <v>135</v>
      </c>
    </row>
    <row r="207" spans="1:6" x14ac:dyDescent="0.2">
      <c r="A207" s="26" t="s">
        <v>136</v>
      </c>
      <c r="B207" s="24">
        <v>415</v>
      </c>
      <c r="C207" s="24">
        <v>29</v>
      </c>
      <c r="D207" s="21">
        <f>IF(C207&lt;&gt;0,C207+B207,"")</f>
        <v>444</v>
      </c>
      <c r="E207" s="24">
        <v>258</v>
      </c>
      <c r="F207" s="22">
        <f t="shared" ref="F207:F214" si="25">IF(E207&lt;&gt;0,E207/D207,"")</f>
        <v>0.58108108108108103</v>
      </c>
    </row>
    <row r="208" spans="1:6" x14ac:dyDescent="0.2">
      <c r="A208" s="26" t="s">
        <v>137</v>
      </c>
      <c r="B208" s="24">
        <v>571</v>
      </c>
      <c r="C208" s="24">
        <v>48</v>
      </c>
      <c r="D208" s="21">
        <f>IF(C208&lt;&gt;0,C208+B208,"")</f>
        <v>619</v>
      </c>
      <c r="E208" s="24">
        <v>363</v>
      </c>
      <c r="F208" s="22">
        <f t="shared" si="25"/>
        <v>0.58642972536348947</v>
      </c>
    </row>
    <row r="209" spans="1:6" x14ac:dyDescent="0.2">
      <c r="A209" s="26" t="s">
        <v>138</v>
      </c>
      <c r="B209" s="24">
        <v>205</v>
      </c>
      <c r="C209" s="24">
        <v>13</v>
      </c>
      <c r="D209" s="21">
        <f>IF(C209&lt;&gt;0,C209+B209,"")</f>
        <v>218</v>
      </c>
      <c r="E209" s="24">
        <v>103</v>
      </c>
      <c r="F209" s="22">
        <f t="shared" si="25"/>
        <v>0.47247706422018348</v>
      </c>
    </row>
    <row r="210" spans="1:6" x14ac:dyDescent="0.2">
      <c r="A210" s="26" t="s">
        <v>139</v>
      </c>
      <c r="B210" s="24">
        <v>382</v>
      </c>
      <c r="C210" s="24">
        <v>18</v>
      </c>
      <c r="D210" s="21">
        <f>IF(C210&lt;&gt;0,C210+B210,"")</f>
        <v>400</v>
      </c>
      <c r="E210" s="24">
        <v>244</v>
      </c>
      <c r="F210" s="22">
        <f t="shared" si="25"/>
        <v>0.61</v>
      </c>
    </row>
    <row r="211" spans="1:6" x14ac:dyDescent="0.2">
      <c r="A211" s="26" t="s">
        <v>140</v>
      </c>
      <c r="B211" s="24">
        <v>371</v>
      </c>
      <c r="C211" s="24">
        <v>26</v>
      </c>
      <c r="D211" s="21">
        <f>IF(C211&lt;&gt;0,C211+B211,"")</f>
        <v>397</v>
      </c>
      <c r="E211" s="24">
        <v>214</v>
      </c>
      <c r="F211" s="22">
        <f t="shared" si="25"/>
        <v>0.53904282115869018</v>
      </c>
    </row>
    <row r="212" spans="1:6" x14ac:dyDescent="0.2">
      <c r="A212" s="26" t="s">
        <v>141</v>
      </c>
      <c r="B212" s="24">
        <v>41</v>
      </c>
      <c r="C212" s="24">
        <v>0</v>
      </c>
      <c r="D212" s="21">
        <v>41</v>
      </c>
      <c r="E212" s="24">
        <v>28</v>
      </c>
      <c r="F212" s="22">
        <f t="shared" si="25"/>
        <v>0.68292682926829273</v>
      </c>
    </row>
    <row r="213" spans="1:6" x14ac:dyDescent="0.2">
      <c r="A213" s="26" t="s">
        <v>142</v>
      </c>
      <c r="B213" s="24">
        <v>39</v>
      </c>
      <c r="C213" s="24">
        <v>0</v>
      </c>
      <c r="D213" s="21">
        <v>39</v>
      </c>
      <c r="E213" s="24">
        <v>33</v>
      </c>
      <c r="F213" s="22">
        <f t="shared" si="25"/>
        <v>0.84615384615384615</v>
      </c>
    </row>
    <row r="214" spans="1:6" x14ac:dyDescent="0.2">
      <c r="A214" s="26" t="s">
        <v>143</v>
      </c>
      <c r="B214" s="24">
        <v>8</v>
      </c>
      <c r="C214" s="24">
        <v>0</v>
      </c>
      <c r="D214" s="21">
        <v>8</v>
      </c>
      <c r="E214" s="24">
        <v>8</v>
      </c>
      <c r="F214" s="22">
        <f t="shared" si="25"/>
        <v>1</v>
      </c>
    </row>
    <row r="215" spans="1:6" x14ac:dyDescent="0.2">
      <c r="A215" s="26" t="s">
        <v>711</v>
      </c>
      <c r="B215" s="37"/>
      <c r="C215" s="37">
        <v>3</v>
      </c>
      <c r="D215" s="38"/>
      <c r="E215" s="24">
        <v>158</v>
      </c>
      <c r="F215" s="39"/>
    </row>
    <row r="216" spans="1:6" x14ac:dyDescent="0.2">
      <c r="A216" s="25" t="s">
        <v>1</v>
      </c>
      <c r="B216" s="9">
        <f>SUM(B207:B215)</f>
        <v>2032</v>
      </c>
      <c r="C216" s="9">
        <f>SUM(C207:C215)</f>
        <v>137</v>
      </c>
      <c r="D216" s="9">
        <f>SUM(D207:D215)</f>
        <v>2166</v>
      </c>
      <c r="E216" s="9">
        <f>SUM(E207:E215)</f>
        <v>1409</v>
      </c>
      <c r="F216" s="14">
        <f t="shared" ref="F216" si="26">E216/D216</f>
        <v>0.6505078485687904</v>
      </c>
    </row>
    <row r="217" spans="1:6" x14ac:dyDescent="0.2">
      <c r="A217" s="26"/>
    </row>
    <row r="218" spans="1:6" x14ac:dyDescent="0.2">
      <c r="A218" s="27" t="s">
        <v>144</v>
      </c>
    </row>
    <row r="219" spans="1:6" x14ac:dyDescent="0.2">
      <c r="A219" s="26" t="s">
        <v>145</v>
      </c>
      <c r="B219" s="24">
        <v>611</v>
      </c>
      <c r="C219" s="24">
        <v>67</v>
      </c>
      <c r="D219" s="21">
        <f>IF(C219&lt;&gt;0,C219+B219,"")</f>
        <v>678</v>
      </c>
      <c r="E219" s="24">
        <v>270</v>
      </c>
      <c r="F219" s="22">
        <f>IF(E219&lt;&gt;0,E219/D219,"")</f>
        <v>0.39823008849557523</v>
      </c>
    </row>
    <row r="220" spans="1:6" x14ac:dyDescent="0.2">
      <c r="A220" s="26" t="s">
        <v>146</v>
      </c>
      <c r="B220" s="24">
        <v>715</v>
      </c>
      <c r="C220" s="24">
        <v>61</v>
      </c>
      <c r="D220" s="21">
        <f t="shared" ref="D220:D253" si="27">IF(C220&lt;&gt;0,C220+B220,"")</f>
        <v>776</v>
      </c>
      <c r="E220" s="24">
        <v>363</v>
      </c>
      <c r="F220" s="22">
        <f t="shared" ref="F220:F248" si="28">IF(E220&lt;&gt;0,E220/D220,"")</f>
        <v>0.46778350515463918</v>
      </c>
    </row>
    <row r="221" spans="1:6" x14ac:dyDescent="0.2">
      <c r="A221" s="26" t="s">
        <v>147</v>
      </c>
      <c r="B221" s="24">
        <v>888</v>
      </c>
      <c r="C221" s="24">
        <v>140</v>
      </c>
      <c r="D221" s="21">
        <f t="shared" si="27"/>
        <v>1028</v>
      </c>
      <c r="E221" s="24">
        <v>464</v>
      </c>
      <c r="F221" s="22">
        <f t="shared" si="28"/>
        <v>0.45136186770428016</v>
      </c>
    </row>
    <row r="222" spans="1:6" x14ac:dyDescent="0.2">
      <c r="A222" s="26" t="s">
        <v>148</v>
      </c>
      <c r="B222" s="24">
        <v>715</v>
      </c>
      <c r="C222" s="24">
        <v>48</v>
      </c>
      <c r="D222" s="21">
        <f t="shared" si="27"/>
        <v>763</v>
      </c>
      <c r="E222" s="24">
        <v>375</v>
      </c>
      <c r="F222" s="22">
        <f t="shared" si="28"/>
        <v>0.49148099606815204</v>
      </c>
    </row>
    <row r="223" spans="1:6" x14ac:dyDescent="0.2">
      <c r="A223" s="26" t="s">
        <v>149</v>
      </c>
      <c r="B223" s="24">
        <v>604</v>
      </c>
      <c r="C223" s="24">
        <v>43</v>
      </c>
      <c r="D223" s="21">
        <f t="shared" si="27"/>
        <v>647</v>
      </c>
      <c r="E223" s="24">
        <v>323</v>
      </c>
      <c r="F223" s="22">
        <f t="shared" si="28"/>
        <v>0.4992272024729521</v>
      </c>
    </row>
    <row r="224" spans="1:6" x14ac:dyDescent="0.2">
      <c r="A224" s="26" t="s">
        <v>150</v>
      </c>
      <c r="B224" s="24">
        <v>919</v>
      </c>
      <c r="C224" s="24">
        <v>78</v>
      </c>
      <c r="D224" s="21">
        <f t="shared" si="27"/>
        <v>997</v>
      </c>
      <c r="E224" s="24">
        <v>501</v>
      </c>
      <c r="F224" s="22">
        <f t="shared" si="28"/>
        <v>0.50250752256770315</v>
      </c>
    </row>
    <row r="225" spans="1:6" x14ac:dyDescent="0.2">
      <c r="A225" s="26" t="s">
        <v>151</v>
      </c>
      <c r="B225" s="24">
        <v>620</v>
      </c>
      <c r="C225" s="24">
        <v>44</v>
      </c>
      <c r="D225" s="21">
        <f t="shared" si="27"/>
        <v>664</v>
      </c>
      <c r="E225" s="24">
        <v>334</v>
      </c>
      <c r="F225" s="22">
        <f t="shared" si="28"/>
        <v>0.50301204819277112</v>
      </c>
    </row>
    <row r="226" spans="1:6" x14ac:dyDescent="0.2">
      <c r="A226" s="26" t="s">
        <v>152</v>
      </c>
      <c r="B226" s="20">
        <v>1148</v>
      </c>
      <c r="C226" s="20">
        <v>50</v>
      </c>
      <c r="D226" s="40">
        <f t="shared" si="27"/>
        <v>1198</v>
      </c>
      <c r="E226" s="20">
        <v>628</v>
      </c>
      <c r="F226" s="22">
        <f t="shared" si="28"/>
        <v>0.52420701168614359</v>
      </c>
    </row>
    <row r="227" spans="1:6" x14ac:dyDescent="0.2">
      <c r="A227" s="26" t="s">
        <v>153</v>
      </c>
      <c r="B227" s="24">
        <v>1141</v>
      </c>
      <c r="C227" s="24">
        <v>92</v>
      </c>
      <c r="D227" s="21">
        <f t="shared" si="27"/>
        <v>1233</v>
      </c>
      <c r="E227" s="24">
        <v>558</v>
      </c>
      <c r="F227" s="22">
        <f t="shared" si="28"/>
        <v>0.45255474452554745</v>
      </c>
    </row>
    <row r="228" spans="1:6" x14ac:dyDescent="0.2">
      <c r="A228" s="26" t="s">
        <v>154</v>
      </c>
      <c r="B228" s="24">
        <v>554</v>
      </c>
      <c r="C228" s="24">
        <v>50</v>
      </c>
      <c r="D228" s="21">
        <f t="shared" si="27"/>
        <v>604</v>
      </c>
      <c r="E228" s="24">
        <v>271</v>
      </c>
      <c r="F228" s="22">
        <f t="shared" si="28"/>
        <v>0.44867549668874174</v>
      </c>
    </row>
    <row r="229" spans="1:6" x14ac:dyDescent="0.2">
      <c r="A229" s="26" t="s">
        <v>155</v>
      </c>
      <c r="B229" s="24">
        <v>974</v>
      </c>
      <c r="C229" s="24">
        <v>47</v>
      </c>
      <c r="D229" s="21">
        <f t="shared" si="27"/>
        <v>1021</v>
      </c>
      <c r="E229" s="24">
        <v>361</v>
      </c>
      <c r="F229" s="22">
        <f t="shared" si="28"/>
        <v>0.35357492654260531</v>
      </c>
    </row>
    <row r="230" spans="1:6" x14ac:dyDescent="0.2">
      <c r="A230" s="26" t="s">
        <v>156</v>
      </c>
      <c r="B230" s="24">
        <v>358</v>
      </c>
      <c r="C230" s="24">
        <v>39</v>
      </c>
      <c r="D230" s="21">
        <f t="shared" si="27"/>
        <v>397</v>
      </c>
      <c r="E230" s="24">
        <v>219</v>
      </c>
      <c r="F230" s="22">
        <f t="shared" si="28"/>
        <v>0.55163727959697728</v>
      </c>
    </row>
    <row r="231" spans="1:6" x14ac:dyDescent="0.2">
      <c r="A231" s="26" t="s">
        <v>157</v>
      </c>
      <c r="B231" s="24">
        <v>686</v>
      </c>
      <c r="C231" s="24">
        <v>43</v>
      </c>
      <c r="D231" s="21">
        <f t="shared" si="27"/>
        <v>729</v>
      </c>
      <c r="E231" s="24">
        <v>333</v>
      </c>
      <c r="F231" s="22">
        <f t="shared" si="28"/>
        <v>0.4567901234567901</v>
      </c>
    </row>
    <row r="232" spans="1:6" x14ac:dyDescent="0.2">
      <c r="A232" s="26" t="s">
        <v>158</v>
      </c>
      <c r="B232" s="24">
        <v>698</v>
      </c>
      <c r="C232" s="24">
        <v>48</v>
      </c>
      <c r="D232" s="21">
        <f t="shared" si="27"/>
        <v>746</v>
      </c>
      <c r="E232" s="24">
        <v>349</v>
      </c>
      <c r="F232" s="22">
        <f t="shared" si="28"/>
        <v>0.46782841823056298</v>
      </c>
    </row>
    <row r="233" spans="1:6" x14ac:dyDescent="0.2">
      <c r="A233" s="26" t="s">
        <v>159</v>
      </c>
      <c r="B233" s="24">
        <v>600</v>
      </c>
      <c r="C233" s="24">
        <v>42</v>
      </c>
      <c r="D233" s="21">
        <f t="shared" si="27"/>
        <v>642</v>
      </c>
      <c r="E233" s="24">
        <v>294</v>
      </c>
      <c r="F233" s="22">
        <f t="shared" si="28"/>
        <v>0.45794392523364486</v>
      </c>
    </row>
    <row r="234" spans="1:6" x14ac:dyDescent="0.2">
      <c r="A234" s="26" t="s">
        <v>160</v>
      </c>
      <c r="B234" s="24">
        <v>759</v>
      </c>
      <c r="C234" s="24">
        <v>64</v>
      </c>
      <c r="D234" s="21">
        <f t="shared" si="27"/>
        <v>823</v>
      </c>
      <c r="E234" s="24">
        <v>395</v>
      </c>
      <c r="F234" s="22">
        <f t="shared" si="28"/>
        <v>0.47995139732685299</v>
      </c>
    </row>
    <row r="235" spans="1:6" x14ac:dyDescent="0.2">
      <c r="A235" s="26" t="s">
        <v>161</v>
      </c>
      <c r="B235" s="24">
        <v>953</v>
      </c>
      <c r="C235" s="24">
        <v>37</v>
      </c>
      <c r="D235" s="21">
        <f t="shared" si="27"/>
        <v>990</v>
      </c>
      <c r="E235" s="24">
        <v>485</v>
      </c>
      <c r="F235" s="22">
        <f t="shared" si="28"/>
        <v>0.48989898989898989</v>
      </c>
    </row>
    <row r="236" spans="1:6" x14ac:dyDescent="0.2">
      <c r="A236" s="26" t="s">
        <v>162</v>
      </c>
      <c r="B236" s="24">
        <v>617</v>
      </c>
      <c r="C236" s="24">
        <v>40</v>
      </c>
      <c r="D236" s="21">
        <f t="shared" si="27"/>
        <v>657</v>
      </c>
      <c r="E236" s="24">
        <v>328</v>
      </c>
      <c r="F236" s="22">
        <f t="shared" si="28"/>
        <v>0.49923896499238962</v>
      </c>
    </row>
    <row r="237" spans="1:6" x14ac:dyDescent="0.2">
      <c r="A237" s="26" t="s">
        <v>163</v>
      </c>
      <c r="B237" s="24">
        <v>916</v>
      </c>
      <c r="C237" s="24">
        <v>72</v>
      </c>
      <c r="D237" s="21">
        <f t="shared" si="27"/>
        <v>988</v>
      </c>
      <c r="E237" s="24">
        <v>516</v>
      </c>
      <c r="F237" s="22">
        <f t="shared" si="28"/>
        <v>0.52226720647773284</v>
      </c>
    </row>
    <row r="238" spans="1:6" x14ac:dyDescent="0.2">
      <c r="A238" s="26" t="s">
        <v>164</v>
      </c>
      <c r="B238" s="24">
        <v>895</v>
      </c>
      <c r="C238" s="24">
        <v>60</v>
      </c>
      <c r="D238" s="21">
        <f t="shared" si="27"/>
        <v>955</v>
      </c>
      <c r="E238" s="24">
        <v>484</v>
      </c>
      <c r="F238" s="22">
        <f t="shared" si="28"/>
        <v>0.50680628272251305</v>
      </c>
    </row>
    <row r="239" spans="1:6" x14ac:dyDescent="0.2">
      <c r="A239" s="26" t="s">
        <v>165</v>
      </c>
      <c r="B239" s="24">
        <v>1111</v>
      </c>
      <c r="C239" s="24">
        <v>60</v>
      </c>
      <c r="D239" s="21">
        <f t="shared" si="27"/>
        <v>1171</v>
      </c>
      <c r="E239" s="24">
        <v>583</v>
      </c>
      <c r="F239" s="22">
        <f t="shared" si="28"/>
        <v>0.49786507258753204</v>
      </c>
    </row>
    <row r="240" spans="1:6" x14ac:dyDescent="0.2">
      <c r="A240" s="26" t="s">
        <v>166</v>
      </c>
      <c r="B240" s="24">
        <v>930</v>
      </c>
      <c r="C240" s="24">
        <v>45</v>
      </c>
      <c r="D240" s="21">
        <f t="shared" si="27"/>
        <v>975</v>
      </c>
      <c r="E240" s="24">
        <v>461</v>
      </c>
      <c r="F240" s="22">
        <f t="shared" si="28"/>
        <v>0.47282051282051279</v>
      </c>
    </row>
    <row r="241" spans="1:6" x14ac:dyDescent="0.2">
      <c r="A241" s="26" t="s">
        <v>167</v>
      </c>
      <c r="B241" s="24">
        <v>103</v>
      </c>
      <c r="C241" s="24">
        <v>4</v>
      </c>
      <c r="D241" s="21">
        <f>IF(C241&lt;&gt;0,C241+B241,"")</f>
        <v>107</v>
      </c>
      <c r="E241" s="24">
        <v>89</v>
      </c>
      <c r="F241" s="22">
        <f>IF(E241&lt;&gt;0,E241/D241,"")</f>
        <v>0.83177570093457942</v>
      </c>
    </row>
    <row r="242" spans="1:6" x14ac:dyDescent="0.2">
      <c r="A242" s="26" t="s">
        <v>168</v>
      </c>
      <c r="B242" s="24">
        <v>809</v>
      </c>
      <c r="C242" s="24">
        <v>51</v>
      </c>
      <c r="D242" s="21">
        <f>IF(C242&lt;&gt;0,C242+B242,"")</f>
        <v>860</v>
      </c>
      <c r="E242" s="24">
        <v>402</v>
      </c>
      <c r="F242" s="22">
        <f>IF(E242&lt;&gt;0,E242/D242,"")</f>
        <v>0.46744186046511627</v>
      </c>
    </row>
    <row r="243" spans="1:6" x14ac:dyDescent="0.2">
      <c r="A243" s="1"/>
      <c r="B243" s="24"/>
      <c r="C243" s="24"/>
      <c r="D243" s="21"/>
      <c r="E243" s="24"/>
      <c r="F243" s="22"/>
    </row>
    <row r="244" spans="1:6" x14ac:dyDescent="0.2">
      <c r="A244" s="27" t="s">
        <v>829</v>
      </c>
    </row>
    <row r="245" spans="1:6" x14ac:dyDescent="0.2">
      <c r="A245" s="26" t="s">
        <v>169</v>
      </c>
      <c r="B245" s="24">
        <v>649</v>
      </c>
      <c r="C245" s="24">
        <v>40</v>
      </c>
      <c r="D245" s="21">
        <f t="shared" si="27"/>
        <v>689</v>
      </c>
      <c r="E245" s="24">
        <v>366</v>
      </c>
      <c r="F245" s="22">
        <f t="shared" si="28"/>
        <v>0.53120464441219162</v>
      </c>
    </row>
    <row r="246" spans="1:6" x14ac:dyDescent="0.2">
      <c r="A246" s="26" t="s">
        <v>650</v>
      </c>
      <c r="B246" s="24">
        <v>933</v>
      </c>
      <c r="C246" s="24">
        <v>144</v>
      </c>
      <c r="D246" s="21">
        <f t="shared" si="27"/>
        <v>1077</v>
      </c>
      <c r="E246" s="24">
        <v>617</v>
      </c>
      <c r="F246" s="22">
        <f t="shared" si="28"/>
        <v>0.57288765088207982</v>
      </c>
    </row>
    <row r="247" spans="1:6" x14ac:dyDescent="0.2">
      <c r="A247" s="26" t="s">
        <v>170</v>
      </c>
      <c r="B247" s="24">
        <v>244</v>
      </c>
      <c r="C247" s="24">
        <v>10</v>
      </c>
      <c r="D247" s="21">
        <f t="shared" si="27"/>
        <v>254</v>
      </c>
      <c r="E247" s="24">
        <v>147</v>
      </c>
      <c r="F247" s="22">
        <f t="shared" si="28"/>
        <v>0.57874015748031493</v>
      </c>
    </row>
    <row r="248" spans="1:6" x14ac:dyDescent="0.2">
      <c r="A248" s="26" t="s">
        <v>171</v>
      </c>
      <c r="B248" s="24">
        <v>400</v>
      </c>
      <c r="C248" s="24">
        <v>30</v>
      </c>
      <c r="D248" s="21">
        <f t="shared" si="27"/>
        <v>430</v>
      </c>
      <c r="E248" s="24">
        <v>242</v>
      </c>
      <c r="F248" s="22">
        <f t="shared" si="28"/>
        <v>0.56279069767441858</v>
      </c>
    </row>
    <row r="249" spans="1:6" x14ac:dyDescent="0.2">
      <c r="A249" s="26" t="s">
        <v>172</v>
      </c>
      <c r="B249" s="24">
        <v>221</v>
      </c>
      <c r="C249" s="24">
        <v>14</v>
      </c>
      <c r="D249" s="21">
        <f t="shared" si="27"/>
        <v>235</v>
      </c>
      <c r="E249" s="24">
        <v>131</v>
      </c>
      <c r="F249" s="22">
        <f>IF(E249&lt;&gt;0,E249/D249,"")</f>
        <v>0.55744680851063833</v>
      </c>
    </row>
    <row r="250" spans="1:6" x14ac:dyDescent="0.2">
      <c r="A250" s="26" t="s">
        <v>173</v>
      </c>
      <c r="B250" s="24">
        <v>167</v>
      </c>
      <c r="C250" s="24">
        <v>8</v>
      </c>
      <c r="D250" s="21">
        <f t="shared" si="27"/>
        <v>175</v>
      </c>
      <c r="E250" s="24">
        <v>105</v>
      </c>
      <c r="F250" s="22">
        <f>IF(E250&lt;&gt;0,E250/D250,"")</f>
        <v>0.6</v>
      </c>
    </row>
    <row r="251" spans="1:6" x14ac:dyDescent="0.2">
      <c r="A251" s="26" t="s">
        <v>174</v>
      </c>
      <c r="B251" s="24">
        <v>387</v>
      </c>
      <c r="C251" s="24">
        <v>18</v>
      </c>
      <c r="D251" s="21">
        <f t="shared" si="27"/>
        <v>405</v>
      </c>
      <c r="E251" s="24">
        <v>215</v>
      </c>
      <c r="F251" s="22">
        <f>IF(E251&lt;&gt;0,E251/D251,"")</f>
        <v>0.53086419753086422</v>
      </c>
    </row>
    <row r="252" spans="1:6" x14ac:dyDescent="0.2">
      <c r="A252" s="26" t="s">
        <v>175</v>
      </c>
      <c r="B252" s="24">
        <v>208</v>
      </c>
      <c r="C252" s="24">
        <v>15</v>
      </c>
      <c r="D252" s="21">
        <f t="shared" si="27"/>
        <v>223</v>
      </c>
      <c r="E252" s="24">
        <v>123</v>
      </c>
      <c r="F252" s="22">
        <f>IF(E252&lt;&gt;0,E252/D252,"")</f>
        <v>0.55156950672645744</v>
      </c>
    </row>
    <row r="253" spans="1:6" x14ac:dyDescent="0.2">
      <c r="A253" s="26" t="s">
        <v>132</v>
      </c>
      <c r="B253" s="28"/>
      <c r="C253" s="28"/>
      <c r="D253" s="29" t="str">
        <f t="shared" si="27"/>
        <v/>
      </c>
      <c r="E253" s="24">
        <v>3349</v>
      </c>
      <c r="F253" s="30"/>
    </row>
    <row r="254" spans="1:6" x14ac:dyDescent="0.2">
      <c r="A254" s="25" t="s">
        <v>1</v>
      </c>
      <c r="B254" s="9">
        <f>SUM(B219:B253)</f>
        <v>21533</v>
      </c>
      <c r="C254" s="9">
        <f>SUM(C219:C253)</f>
        <v>1604</v>
      </c>
      <c r="D254" s="9">
        <f>SUM(D219:D253)</f>
        <v>23137</v>
      </c>
      <c r="E254" s="9">
        <f>SUM(E219:E253)</f>
        <v>14681</v>
      </c>
      <c r="F254" s="14">
        <f t="shared" ref="F254" si="29">E254/D254</f>
        <v>0.63452478713748539</v>
      </c>
    </row>
    <row r="255" spans="1:6" x14ac:dyDescent="0.2">
      <c r="A255" s="26"/>
    </row>
    <row r="256" spans="1:6" x14ac:dyDescent="0.2">
      <c r="A256" s="25" t="s">
        <v>176</v>
      </c>
      <c r="B256" s="9">
        <f>B254+B216</f>
        <v>23565</v>
      </c>
      <c r="C256" s="9">
        <f>C254+C216</f>
        <v>1741</v>
      </c>
      <c r="D256" s="9">
        <f>D254+D216</f>
        <v>25303</v>
      </c>
      <c r="E256" s="9">
        <f>E254+E216</f>
        <v>16090</v>
      </c>
      <c r="F256" s="14">
        <f t="shared" ref="F256" si="30">E256/D256</f>
        <v>0.63589297711733783</v>
      </c>
    </row>
    <row r="257" spans="1:6" x14ac:dyDescent="0.2">
      <c r="A257" s="26"/>
    </row>
    <row r="258" spans="1:6" x14ac:dyDescent="0.2">
      <c r="A258" s="25" t="s">
        <v>177</v>
      </c>
      <c r="B258" s="6"/>
      <c r="C258" s="6"/>
      <c r="D258" s="6"/>
      <c r="E258" s="6"/>
      <c r="F258" s="15"/>
    </row>
    <row r="259" spans="1:6" x14ac:dyDescent="0.2">
      <c r="A259" s="26"/>
      <c r="B259" s="8"/>
      <c r="C259" s="8"/>
      <c r="D259" s="8"/>
      <c r="E259" s="8"/>
      <c r="F259" s="12"/>
    </row>
    <row r="260" spans="1:6" x14ac:dyDescent="0.2">
      <c r="A260" s="27" t="s">
        <v>0</v>
      </c>
    </row>
    <row r="261" spans="1:6" x14ac:dyDescent="0.2">
      <c r="A261" s="23" t="s">
        <v>679</v>
      </c>
      <c r="B261" s="24">
        <v>706</v>
      </c>
      <c r="C261" s="24">
        <v>58</v>
      </c>
      <c r="D261" s="21">
        <f t="shared" ref="D261:D265" si="31">IF(C261&lt;&gt;0,C261+B261,"")</f>
        <v>764</v>
      </c>
      <c r="E261" s="24">
        <v>565</v>
      </c>
      <c r="F261" s="22">
        <f t="shared" ref="F261:F265" si="32">IF(E261&lt;&gt;0,E261/D261,"")</f>
        <v>0.73952879581151831</v>
      </c>
    </row>
    <row r="262" spans="1:6" x14ac:dyDescent="0.2">
      <c r="A262" s="23" t="s">
        <v>686</v>
      </c>
      <c r="B262" s="24">
        <v>582</v>
      </c>
      <c r="C262" s="24">
        <v>24</v>
      </c>
      <c r="D262" s="21">
        <f t="shared" si="31"/>
        <v>606</v>
      </c>
      <c r="E262" s="24">
        <v>443</v>
      </c>
      <c r="F262" s="22">
        <f t="shared" si="32"/>
        <v>0.73102310231023104</v>
      </c>
    </row>
    <row r="263" spans="1:6" x14ac:dyDescent="0.2">
      <c r="A263" s="23" t="s">
        <v>692</v>
      </c>
      <c r="B263" s="24">
        <v>215</v>
      </c>
      <c r="C263" s="24">
        <v>1</v>
      </c>
      <c r="D263" s="21">
        <f t="shared" si="31"/>
        <v>216</v>
      </c>
      <c r="E263" s="24">
        <v>154</v>
      </c>
      <c r="F263" s="22">
        <f t="shared" si="32"/>
        <v>0.71296296296296291</v>
      </c>
    </row>
    <row r="264" spans="1:6" x14ac:dyDescent="0.2">
      <c r="A264" s="23" t="s">
        <v>697</v>
      </c>
      <c r="B264" s="24">
        <v>1276</v>
      </c>
      <c r="C264" s="24">
        <v>56</v>
      </c>
      <c r="D264" s="21">
        <f t="shared" si="31"/>
        <v>1332</v>
      </c>
      <c r="E264" s="24">
        <v>966</v>
      </c>
      <c r="F264" s="22">
        <f t="shared" si="32"/>
        <v>0.72522522522522526</v>
      </c>
    </row>
    <row r="265" spans="1:6" x14ac:dyDescent="0.2">
      <c r="A265" s="23" t="s">
        <v>712</v>
      </c>
      <c r="B265" s="24">
        <v>696</v>
      </c>
      <c r="C265" s="24">
        <v>38</v>
      </c>
      <c r="D265" s="21">
        <f t="shared" si="31"/>
        <v>734</v>
      </c>
      <c r="E265" s="24">
        <v>542</v>
      </c>
      <c r="F265" s="22">
        <f t="shared" si="32"/>
        <v>0.73841961852861038</v>
      </c>
    </row>
    <row r="266" spans="1:6" x14ac:dyDescent="0.2">
      <c r="A266" s="25" t="s">
        <v>1</v>
      </c>
      <c r="B266" s="9">
        <f>SUM(B261:B265)</f>
        <v>3475</v>
      </c>
      <c r="C266" s="9">
        <f>SUM(C261:C265)</f>
        <v>177</v>
      </c>
      <c r="D266" s="9">
        <f>SUM(D261:D265)</f>
        <v>3652</v>
      </c>
      <c r="E266" s="9">
        <f>SUM(E261:E265)</f>
        <v>2670</v>
      </c>
      <c r="F266" s="14">
        <f t="shared" ref="F266" si="33">E266/D266</f>
        <v>0.73110624315443595</v>
      </c>
    </row>
    <row r="267" spans="1:6" x14ac:dyDescent="0.2">
      <c r="A267" s="26"/>
    </row>
    <row r="268" spans="1:6" x14ac:dyDescent="0.2">
      <c r="A268" s="27" t="s">
        <v>179</v>
      </c>
    </row>
    <row r="269" spans="1:6" x14ac:dyDescent="0.2">
      <c r="A269" s="26" t="s">
        <v>180</v>
      </c>
      <c r="B269" s="24">
        <v>581</v>
      </c>
      <c r="C269" s="24">
        <v>28</v>
      </c>
      <c r="D269" s="21">
        <f>IF(C269&lt;&gt;0,C269+B269,"")</f>
        <v>609</v>
      </c>
      <c r="E269" s="24">
        <v>296</v>
      </c>
      <c r="F269" s="22">
        <f t="shared" ref="F269:F281" si="34">IF(E269&lt;&gt;0,E269/D269,"")</f>
        <v>0.48604269293924468</v>
      </c>
    </row>
    <row r="270" spans="1:6" x14ac:dyDescent="0.2">
      <c r="A270" s="26" t="s">
        <v>181</v>
      </c>
      <c r="B270" s="24">
        <v>536</v>
      </c>
      <c r="C270" s="24">
        <v>24</v>
      </c>
      <c r="D270" s="21">
        <f t="shared" ref="D270:D283" si="35">IF(C270&lt;&gt;0,C270+B270,"")</f>
        <v>560</v>
      </c>
      <c r="E270" s="24">
        <v>323</v>
      </c>
      <c r="F270" s="22">
        <f t="shared" si="34"/>
        <v>0.57678571428571423</v>
      </c>
    </row>
    <row r="271" spans="1:6" x14ac:dyDescent="0.2">
      <c r="A271" s="26" t="s">
        <v>182</v>
      </c>
      <c r="B271" s="24">
        <v>633</v>
      </c>
      <c r="C271" s="24">
        <v>35</v>
      </c>
      <c r="D271" s="21">
        <f t="shared" si="35"/>
        <v>668</v>
      </c>
      <c r="E271" s="24">
        <v>389</v>
      </c>
      <c r="F271" s="22">
        <f t="shared" si="34"/>
        <v>0.58233532934131738</v>
      </c>
    </row>
    <row r="272" spans="1:6" x14ac:dyDescent="0.2">
      <c r="A272" s="26" t="s">
        <v>183</v>
      </c>
      <c r="B272" s="24">
        <v>397</v>
      </c>
      <c r="C272" s="24">
        <v>20</v>
      </c>
      <c r="D272" s="21">
        <f t="shared" si="35"/>
        <v>417</v>
      </c>
      <c r="E272" s="24">
        <v>251</v>
      </c>
      <c r="F272" s="22">
        <f t="shared" si="34"/>
        <v>0.60191846522781778</v>
      </c>
    </row>
    <row r="273" spans="1:6" x14ac:dyDescent="0.2">
      <c r="A273" s="26" t="s">
        <v>184</v>
      </c>
      <c r="B273" s="24">
        <v>562</v>
      </c>
      <c r="C273" s="24">
        <v>35</v>
      </c>
      <c r="D273" s="21">
        <f t="shared" si="35"/>
        <v>597</v>
      </c>
      <c r="E273" s="24">
        <v>326</v>
      </c>
      <c r="F273" s="22">
        <f t="shared" si="34"/>
        <v>0.54606365159128978</v>
      </c>
    </row>
    <row r="274" spans="1:6" x14ac:dyDescent="0.2">
      <c r="A274" s="26" t="s">
        <v>185</v>
      </c>
      <c r="B274" s="24">
        <v>76</v>
      </c>
      <c r="C274" s="24">
        <v>0</v>
      </c>
      <c r="D274" s="21">
        <f>IF(C274&gt;=0,C274+B274,"")</f>
        <v>76</v>
      </c>
      <c r="E274" s="24">
        <v>62</v>
      </c>
      <c r="F274" s="22">
        <f t="shared" si="34"/>
        <v>0.81578947368421051</v>
      </c>
    </row>
    <row r="275" spans="1:6" x14ac:dyDescent="0.2">
      <c r="A275" s="26" t="s">
        <v>186</v>
      </c>
      <c r="B275" s="24">
        <v>43</v>
      </c>
      <c r="C275" s="24">
        <v>0</v>
      </c>
      <c r="D275" s="21">
        <f>IF(C275&gt;=0,C275+B275,"")</f>
        <v>43</v>
      </c>
      <c r="E275" s="24">
        <v>35</v>
      </c>
      <c r="F275" s="22">
        <f t="shared" si="34"/>
        <v>0.81395348837209303</v>
      </c>
    </row>
    <row r="276" spans="1:6" x14ac:dyDescent="0.2">
      <c r="A276" s="26" t="s">
        <v>187</v>
      </c>
      <c r="B276" s="24">
        <v>198</v>
      </c>
      <c r="C276" s="24">
        <v>8</v>
      </c>
      <c r="D276" s="21">
        <f t="shared" si="35"/>
        <v>206</v>
      </c>
      <c r="E276" s="24">
        <v>129</v>
      </c>
      <c r="F276" s="22">
        <f t="shared" si="34"/>
        <v>0.62621359223300976</v>
      </c>
    </row>
    <row r="277" spans="1:6" x14ac:dyDescent="0.2">
      <c r="A277" s="26" t="s">
        <v>188</v>
      </c>
      <c r="B277" s="24">
        <v>480</v>
      </c>
      <c r="C277" s="24">
        <v>24</v>
      </c>
      <c r="D277" s="21">
        <f t="shared" si="35"/>
        <v>504</v>
      </c>
      <c r="E277" s="24">
        <v>347</v>
      </c>
      <c r="F277" s="22">
        <f t="shared" si="34"/>
        <v>0.68849206349206349</v>
      </c>
    </row>
    <row r="278" spans="1:6" x14ac:dyDescent="0.2">
      <c r="A278" s="26" t="s">
        <v>189</v>
      </c>
      <c r="B278" s="20">
        <v>21</v>
      </c>
      <c r="C278" s="20">
        <v>2</v>
      </c>
      <c r="D278" s="40">
        <f t="shared" si="35"/>
        <v>23</v>
      </c>
      <c r="E278" s="20">
        <v>22</v>
      </c>
      <c r="F278" s="22">
        <f t="shared" si="34"/>
        <v>0.95652173913043481</v>
      </c>
    </row>
    <row r="279" spans="1:6" x14ac:dyDescent="0.2">
      <c r="A279" s="26" t="s">
        <v>190</v>
      </c>
      <c r="B279" s="24">
        <v>334</v>
      </c>
      <c r="C279" s="24">
        <v>22</v>
      </c>
      <c r="D279" s="21">
        <f t="shared" si="35"/>
        <v>356</v>
      </c>
      <c r="E279" s="24">
        <v>195</v>
      </c>
      <c r="F279" s="22">
        <f t="shared" si="34"/>
        <v>0.547752808988764</v>
      </c>
    </row>
    <row r="280" spans="1:6" x14ac:dyDescent="0.2">
      <c r="A280" s="26" t="s">
        <v>191</v>
      </c>
      <c r="B280" s="24">
        <v>353</v>
      </c>
      <c r="C280" s="24">
        <v>15</v>
      </c>
      <c r="D280" s="21">
        <f t="shared" si="35"/>
        <v>368</v>
      </c>
      <c r="E280" s="24">
        <v>185</v>
      </c>
      <c r="F280" s="22">
        <f t="shared" si="34"/>
        <v>0.50271739130434778</v>
      </c>
    </row>
    <row r="281" spans="1:6" x14ac:dyDescent="0.2">
      <c r="A281" s="26" t="s">
        <v>192</v>
      </c>
      <c r="B281" s="24">
        <v>126</v>
      </c>
      <c r="C281" s="24">
        <v>0</v>
      </c>
      <c r="D281" s="21">
        <f>IF(C281&gt;=0,C281+B281,"")</f>
        <v>126</v>
      </c>
      <c r="E281" s="24">
        <v>100</v>
      </c>
      <c r="F281" s="22">
        <f t="shared" si="34"/>
        <v>0.79365079365079361</v>
      </c>
    </row>
    <row r="282" spans="1:6" x14ac:dyDescent="0.2">
      <c r="A282" s="26" t="s">
        <v>193</v>
      </c>
      <c r="B282" s="24">
        <v>101</v>
      </c>
      <c r="C282" s="24">
        <v>0</v>
      </c>
      <c r="D282" s="21">
        <f>IF(C282&gt;=0,C282+B282,"")</f>
        <v>101</v>
      </c>
      <c r="E282" s="24">
        <v>88</v>
      </c>
      <c r="F282" s="22">
        <f>IF(E282&lt;&gt;0,E282/D282,"")</f>
        <v>0.87128712871287128</v>
      </c>
    </row>
    <row r="283" spans="1:6" x14ac:dyDescent="0.2">
      <c r="A283" s="26" t="s">
        <v>655</v>
      </c>
      <c r="B283" s="28"/>
      <c r="C283" s="28"/>
      <c r="D283" s="29" t="str">
        <f t="shared" si="35"/>
        <v/>
      </c>
      <c r="E283" s="24">
        <v>484</v>
      </c>
      <c r="F283" s="30"/>
    </row>
    <row r="284" spans="1:6" x14ac:dyDescent="0.2">
      <c r="A284" s="25" t="s">
        <v>1</v>
      </c>
      <c r="B284" s="9">
        <f>SUM(B269:B283)</f>
        <v>4441</v>
      </c>
      <c r="C284" s="9">
        <f>SUM(C269:C283)</f>
        <v>213</v>
      </c>
      <c r="D284" s="9">
        <f>SUM(D269:D283)</f>
        <v>4654</v>
      </c>
      <c r="E284" s="9">
        <f>SUM(E269:E283)</f>
        <v>3232</v>
      </c>
      <c r="F284" s="14">
        <f t="shared" ref="F284" si="36">E284/D284</f>
        <v>0.69445638160721956</v>
      </c>
    </row>
    <row r="285" spans="1:6" x14ac:dyDescent="0.2">
      <c r="A285" s="25"/>
      <c r="B285" s="9"/>
      <c r="C285" s="9"/>
      <c r="D285" s="9"/>
      <c r="E285" s="9"/>
      <c r="F285" s="14"/>
    </row>
    <row r="286" spans="1:6" x14ac:dyDescent="0.2">
      <c r="A286" s="25"/>
      <c r="B286" s="9"/>
      <c r="C286" s="9"/>
      <c r="D286" s="9"/>
      <c r="E286" s="9"/>
      <c r="F286" s="14"/>
    </row>
    <row r="287" spans="1:6" x14ac:dyDescent="0.2">
      <c r="A287" s="25"/>
      <c r="B287" s="9"/>
      <c r="C287" s="9"/>
      <c r="D287" s="9"/>
      <c r="E287" s="9"/>
      <c r="F287" s="14"/>
    </row>
    <row r="288" spans="1:6" x14ac:dyDescent="0.2">
      <c r="A288" s="27" t="s">
        <v>194</v>
      </c>
    </row>
    <row r="289" spans="1:6" x14ac:dyDescent="0.2">
      <c r="A289" s="23" t="s">
        <v>195</v>
      </c>
      <c r="B289" s="24">
        <v>87</v>
      </c>
      <c r="C289" s="24">
        <v>1</v>
      </c>
      <c r="D289" s="21">
        <f t="shared" ref="D289:D315" si="37">IF(C289&lt;&gt;0,C289+B289,"")</f>
        <v>88</v>
      </c>
      <c r="E289" s="24">
        <v>70</v>
      </c>
      <c r="F289" s="22">
        <f>IF(E289&lt;&gt;0,E289/D289,"")</f>
        <v>0.79545454545454541</v>
      </c>
    </row>
    <row r="290" spans="1:6" x14ac:dyDescent="0.2">
      <c r="A290" s="23" t="s">
        <v>196</v>
      </c>
      <c r="B290" s="24">
        <v>340</v>
      </c>
      <c r="C290" s="24">
        <v>10</v>
      </c>
      <c r="D290" s="21">
        <f t="shared" si="37"/>
        <v>350</v>
      </c>
      <c r="E290" s="24">
        <v>174</v>
      </c>
      <c r="F290" s="22">
        <f t="shared" ref="F290:F316" si="38">IF(E290&lt;&gt;0,E290/D290,"")</f>
        <v>0.49714285714285716</v>
      </c>
    </row>
    <row r="291" spans="1:6" x14ac:dyDescent="0.2">
      <c r="A291" s="23" t="s">
        <v>713</v>
      </c>
      <c r="B291" s="24">
        <v>368</v>
      </c>
      <c r="C291" s="24">
        <v>6</v>
      </c>
      <c r="D291" s="21">
        <f t="shared" si="37"/>
        <v>374</v>
      </c>
      <c r="E291" s="24">
        <v>241</v>
      </c>
      <c r="F291" s="22">
        <f t="shared" si="38"/>
        <v>0.64438502673796794</v>
      </c>
    </row>
    <row r="292" spans="1:6" x14ac:dyDescent="0.2">
      <c r="A292" s="23" t="s">
        <v>714</v>
      </c>
      <c r="B292" s="24">
        <v>362</v>
      </c>
      <c r="C292" s="24">
        <v>8</v>
      </c>
      <c r="D292" s="21">
        <f t="shared" si="37"/>
        <v>370</v>
      </c>
      <c r="E292" s="24">
        <v>215</v>
      </c>
      <c r="F292" s="22">
        <f t="shared" si="38"/>
        <v>0.58108108108108103</v>
      </c>
    </row>
    <row r="293" spans="1:6" x14ac:dyDescent="0.2">
      <c r="A293" s="27" t="s">
        <v>847</v>
      </c>
      <c r="B293" s="24"/>
      <c r="C293" s="24"/>
      <c r="D293" s="21"/>
      <c r="E293" s="24"/>
      <c r="F293" s="22"/>
    </row>
    <row r="294" spans="1:6" x14ac:dyDescent="0.2">
      <c r="A294" s="23" t="s">
        <v>197</v>
      </c>
      <c r="B294" s="24">
        <v>255</v>
      </c>
      <c r="C294" s="24">
        <v>23</v>
      </c>
      <c r="D294" s="21">
        <f t="shared" si="37"/>
        <v>278</v>
      </c>
      <c r="E294" s="24">
        <v>114</v>
      </c>
      <c r="F294" s="22">
        <f t="shared" si="38"/>
        <v>0.41007194244604317</v>
      </c>
    </row>
    <row r="295" spans="1:6" x14ac:dyDescent="0.2">
      <c r="A295" s="23" t="s">
        <v>651</v>
      </c>
      <c r="B295" s="24">
        <v>170</v>
      </c>
      <c r="C295" s="24">
        <v>5</v>
      </c>
      <c r="D295" s="21">
        <f t="shared" si="37"/>
        <v>175</v>
      </c>
      <c r="E295" s="24">
        <v>100</v>
      </c>
      <c r="F295" s="22">
        <f t="shared" si="38"/>
        <v>0.5714285714285714</v>
      </c>
    </row>
    <row r="296" spans="1:6" x14ac:dyDescent="0.2">
      <c r="A296" s="23" t="s">
        <v>198</v>
      </c>
      <c r="B296" s="24">
        <v>226</v>
      </c>
      <c r="C296" s="24">
        <v>12</v>
      </c>
      <c r="D296" s="21">
        <f t="shared" si="37"/>
        <v>238</v>
      </c>
      <c r="E296" s="24">
        <v>146</v>
      </c>
      <c r="F296" s="22">
        <f t="shared" si="38"/>
        <v>0.61344537815126055</v>
      </c>
    </row>
    <row r="297" spans="1:6" x14ac:dyDescent="0.2">
      <c r="A297" s="23" t="s">
        <v>199</v>
      </c>
      <c r="B297" s="24">
        <v>196</v>
      </c>
      <c r="C297" s="24">
        <v>10</v>
      </c>
      <c r="D297" s="21">
        <f t="shared" si="37"/>
        <v>206</v>
      </c>
      <c r="E297" s="24">
        <v>136</v>
      </c>
      <c r="F297" s="22">
        <f t="shared" si="38"/>
        <v>0.66019417475728159</v>
      </c>
    </row>
    <row r="298" spans="1:6" x14ac:dyDescent="0.2">
      <c r="A298" s="23" t="s">
        <v>200</v>
      </c>
      <c r="B298" s="24">
        <v>226</v>
      </c>
      <c r="C298" s="24">
        <v>16</v>
      </c>
      <c r="D298" s="21">
        <f t="shared" si="37"/>
        <v>242</v>
      </c>
      <c r="E298" s="24">
        <v>162</v>
      </c>
      <c r="F298" s="22">
        <f t="shared" si="38"/>
        <v>0.66942148760330578</v>
      </c>
    </row>
    <row r="299" spans="1:6" x14ac:dyDescent="0.2">
      <c r="A299" s="23" t="s">
        <v>715</v>
      </c>
      <c r="B299" s="24">
        <v>537</v>
      </c>
      <c r="C299" s="24">
        <v>39</v>
      </c>
      <c r="D299" s="21">
        <f t="shared" si="37"/>
        <v>576</v>
      </c>
      <c r="E299" s="24">
        <v>256</v>
      </c>
      <c r="F299" s="22">
        <f t="shared" si="38"/>
        <v>0.44444444444444442</v>
      </c>
    </row>
    <row r="300" spans="1:6" x14ac:dyDescent="0.2">
      <c r="A300" s="23" t="s">
        <v>716</v>
      </c>
      <c r="B300" s="24">
        <v>481</v>
      </c>
      <c r="C300" s="24">
        <v>16</v>
      </c>
      <c r="D300" s="21">
        <f t="shared" si="37"/>
        <v>497</v>
      </c>
      <c r="E300" s="24">
        <v>219</v>
      </c>
      <c r="F300" s="22">
        <f t="shared" si="38"/>
        <v>0.44064386317907445</v>
      </c>
    </row>
    <row r="301" spans="1:6" x14ac:dyDescent="0.2">
      <c r="A301" s="23" t="s">
        <v>717</v>
      </c>
      <c r="B301" s="24">
        <v>493</v>
      </c>
      <c r="C301" s="24">
        <v>25</v>
      </c>
      <c r="D301" s="21">
        <f t="shared" si="37"/>
        <v>518</v>
      </c>
      <c r="E301" s="24">
        <v>219</v>
      </c>
      <c r="F301" s="22">
        <f t="shared" si="38"/>
        <v>0.42277992277992277</v>
      </c>
    </row>
    <row r="302" spans="1:6" x14ac:dyDescent="0.2">
      <c r="A302" s="23" t="s">
        <v>718</v>
      </c>
      <c r="B302" s="24">
        <v>730</v>
      </c>
      <c r="C302" s="24">
        <v>20</v>
      </c>
      <c r="D302" s="21">
        <f t="shared" si="37"/>
        <v>750</v>
      </c>
      <c r="E302" s="24">
        <v>351</v>
      </c>
      <c r="F302" s="22">
        <f t="shared" si="38"/>
        <v>0.46800000000000003</v>
      </c>
    </row>
    <row r="303" spans="1:6" x14ac:dyDescent="0.2">
      <c r="A303" s="23" t="s">
        <v>719</v>
      </c>
      <c r="B303" s="24">
        <v>818</v>
      </c>
      <c r="C303" s="24">
        <v>42</v>
      </c>
      <c r="D303" s="21">
        <f t="shared" si="37"/>
        <v>860</v>
      </c>
      <c r="E303" s="24">
        <v>434</v>
      </c>
      <c r="F303" s="22">
        <f t="shared" si="38"/>
        <v>0.50465116279069766</v>
      </c>
    </row>
    <row r="304" spans="1:6" x14ac:dyDescent="0.2">
      <c r="A304" s="23" t="s">
        <v>201</v>
      </c>
      <c r="B304" s="24">
        <v>249</v>
      </c>
      <c r="C304" s="24">
        <v>2</v>
      </c>
      <c r="D304" s="21">
        <f t="shared" si="37"/>
        <v>251</v>
      </c>
      <c r="E304" s="24">
        <v>121</v>
      </c>
      <c r="F304" s="22">
        <f t="shared" si="38"/>
        <v>0.48207171314741037</v>
      </c>
    </row>
    <row r="305" spans="1:6" x14ac:dyDescent="0.2">
      <c r="A305" s="23" t="s">
        <v>202</v>
      </c>
      <c r="B305" s="24">
        <v>21</v>
      </c>
      <c r="C305" s="24">
        <v>0</v>
      </c>
      <c r="D305" s="21">
        <v>21</v>
      </c>
      <c r="E305" s="24">
        <v>20</v>
      </c>
      <c r="F305" s="22">
        <f t="shared" si="38"/>
        <v>0.95238095238095233</v>
      </c>
    </row>
    <row r="306" spans="1:6" x14ac:dyDescent="0.2">
      <c r="A306" s="23" t="s">
        <v>203</v>
      </c>
      <c r="B306" s="24">
        <v>979</v>
      </c>
      <c r="C306" s="24">
        <v>42</v>
      </c>
      <c r="D306" s="21">
        <f t="shared" si="37"/>
        <v>1021</v>
      </c>
      <c r="E306" s="24">
        <v>578</v>
      </c>
      <c r="F306" s="22">
        <f t="shared" si="38"/>
        <v>0.56611165523996088</v>
      </c>
    </row>
    <row r="307" spans="1:6" x14ac:dyDescent="0.2">
      <c r="A307" s="23" t="s">
        <v>652</v>
      </c>
      <c r="B307" s="24">
        <v>222</v>
      </c>
      <c r="C307" s="24">
        <v>5</v>
      </c>
      <c r="D307" s="21">
        <f t="shared" si="37"/>
        <v>227</v>
      </c>
      <c r="E307" s="24">
        <v>117</v>
      </c>
      <c r="F307" s="22">
        <f t="shared" si="38"/>
        <v>0.51541850220264318</v>
      </c>
    </row>
    <row r="308" spans="1:6" x14ac:dyDescent="0.2">
      <c r="A308" s="23" t="s">
        <v>204</v>
      </c>
      <c r="B308" s="24">
        <v>1065</v>
      </c>
      <c r="C308" s="24">
        <v>50</v>
      </c>
      <c r="D308" s="21">
        <f t="shared" si="37"/>
        <v>1115</v>
      </c>
      <c r="E308" s="24">
        <v>654</v>
      </c>
      <c r="F308" s="22">
        <f t="shared" si="38"/>
        <v>0.58654708520179377</v>
      </c>
    </row>
    <row r="309" spans="1:6" x14ac:dyDescent="0.2">
      <c r="A309" s="23" t="s">
        <v>205</v>
      </c>
      <c r="B309" s="24">
        <v>76</v>
      </c>
      <c r="C309" s="24">
        <v>0</v>
      </c>
      <c r="D309" s="21">
        <v>76</v>
      </c>
      <c r="E309" s="24">
        <v>70</v>
      </c>
      <c r="F309" s="22">
        <f t="shared" si="38"/>
        <v>0.92105263157894735</v>
      </c>
    </row>
    <row r="310" spans="1:6" x14ac:dyDescent="0.2">
      <c r="A310" s="23" t="s">
        <v>206</v>
      </c>
      <c r="B310" s="24">
        <v>368</v>
      </c>
      <c r="C310" s="24">
        <v>26</v>
      </c>
      <c r="D310" s="21">
        <f t="shared" si="37"/>
        <v>394</v>
      </c>
      <c r="E310" s="24">
        <v>226</v>
      </c>
      <c r="F310" s="22">
        <f t="shared" si="38"/>
        <v>0.57360406091370564</v>
      </c>
    </row>
    <row r="311" spans="1:6" x14ac:dyDescent="0.2">
      <c r="A311" s="23" t="s">
        <v>207</v>
      </c>
      <c r="B311" s="24">
        <v>466</v>
      </c>
      <c r="C311" s="24">
        <v>19</v>
      </c>
      <c r="D311" s="21">
        <f t="shared" si="37"/>
        <v>485</v>
      </c>
      <c r="E311" s="24">
        <v>277</v>
      </c>
      <c r="F311" s="22">
        <f t="shared" si="38"/>
        <v>0.57113402061855667</v>
      </c>
    </row>
    <row r="312" spans="1:6" x14ac:dyDescent="0.2">
      <c r="A312" s="23" t="s">
        <v>720</v>
      </c>
      <c r="B312" s="24">
        <v>83</v>
      </c>
      <c r="C312" s="24">
        <v>0</v>
      </c>
      <c r="D312" s="21">
        <v>83</v>
      </c>
      <c r="E312" s="24">
        <v>71</v>
      </c>
      <c r="F312" s="22">
        <f t="shared" si="38"/>
        <v>0.85542168674698793</v>
      </c>
    </row>
    <row r="313" spans="1:6" x14ac:dyDescent="0.2">
      <c r="A313" s="23" t="s">
        <v>721</v>
      </c>
      <c r="B313" s="24">
        <v>316</v>
      </c>
      <c r="C313" s="24">
        <v>6</v>
      </c>
      <c r="D313" s="21">
        <f t="shared" si="37"/>
        <v>322</v>
      </c>
      <c r="E313" s="24">
        <v>184</v>
      </c>
      <c r="F313" s="22">
        <f t="shared" si="38"/>
        <v>0.5714285714285714</v>
      </c>
    </row>
    <row r="314" spans="1:6" x14ac:dyDescent="0.2">
      <c r="A314" s="23" t="s">
        <v>208</v>
      </c>
      <c r="B314" s="24">
        <v>323</v>
      </c>
      <c r="C314" s="24">
        <v>18</v>
      </c>
      <c r="D314" s="21">
        <f t="shared" si="37"/>
        <v>341</v>
      </c>
      <c r="E314" s="24">
        <v>187</v>
      </c>
      <c r="F314" s="22">
        <f t="shared" si="38"/>
        <v>0.54838709677419351</v>
      </c>
    </row>
    <row r="315" spans="1:6" x14ac:dyDescent="0.2">
      <c r="A315" s="23" t="s">
        <v>209</v>
      </c>
      <c r="B315" s="24">
        <v>180</v>
      </c>
      <c r="C315" s="24">
        <v>15</v>
      </c>
      <c r="D315" s="21">
        <f t="shared" si="37"/>
        <v>195</v>
      </c>
      <c r="E315" s="24">
        <v>124</v>
      </c>
      <c r="F315" s="22">
        <f t="shared" si="38"/>
        <v>0.63589743589743586</v>
      </c>
    </row>
    <row r="316" spans="1:6" x14ac:dyDescent="0.2">
      <c r="A316" s="23" t="s">
        <v>722</v>
      </c>
      <c r="B316" s="24">
        <v>90</v>
      </c>
      <c r="C316" s="24">
        <v>0</v>
      </c>
      <c r="D316" s="21">
        <v>90</v>
      </c>
      <c r="E316" s="24">
        <v>57</v>
      </c>
      <c r="F316" s="22">
        <f t="shared" si="38"/>
        <v>0.6333333333333333</v>
      </c>
    </row>
    <row r="317" spans="1:6" x14ac:dyDescent="0.2">
      <c r="A317" s="23" t="s">
        <v>656</v>
      </c>
      <c r="B317" s="41"/>
      <c r="C317" s="41"/>
      <c r="D317" s="41"/>
      <c r="E317" s="24">
        <v>1607</v>
      </c>
      <c r="F317" s="41"/>
    </row>
    <row r="318" spans="1:6" x14ac:dyDescent="0.2">
      <c r="A318" s="25" t="s">
        <v>1</v>
      </c>
      <c r="B318" s="9">
        <f>SUM(B289:B317)</f>
        <v>9727</v>
      </c>
      <c r="C318" s="9">
        <f>SUM(C289:C317)</f>
        <v>416</v>
      </c>
      <c r="D318" s="9">
        <f>SUM(D289:D317)</f>
        <v>10143</v>
      </c>
      <c r="E318" s="9">
        <f>SUM(E289:E317)</f>
        <v>7130</v>
      </c>
      <c r="F318" s="14">
        <f t="shared" ref="F318" si="39">E318/D318</f>
        <v>0.7029478458049887</v>
      </c>
    </row>
    <row r="319" spans="1:6" x14ac:dyDescent="0.2">
      <c r="A319" s="26"/>
    </row>
    <row r="320" spans="1:6" x14ac:dyDescent="0.2">
      <c r="A320" s="27" t="s">
        <v>210</v>
      </c>
    </row>
    <row r="321" spans="1:6" x14ac:dyDescent="0.2">
      <c r="A321" s="23" t="s">
        <v>723</v>
      </c>
      <c r="B321" s="24">
        <v>145</v>
      </c>
      <c r="C321" s="24">
        <v>4</v>
      </c>
      <c r="D321" s="21">
        <v>149</v>
      </c>
      <c r="E321" s="24">
        <v>99</v>
      </c>
      <c r="F321" s="22">
        <f t="shared" ref="F321:F333" si="40">IF(E321&lt;&gt;0,E321/D321,"")</f>
        <v>0.66442953020134232</v>
      </c>
    </row>
    <row r="322" spans="1:6" x14ac:dyDescent="0.2">
      <c r="A322" s="23" t="s">
        <v>211</v>
      </c>
      <c r="B322" s="24">
        <v>435</v>
      </c>
      <c r="C322" s="24">
        <v>16</v>
      </c>
      <c r="D322" s="21">
        <f t="shared" ref="D322:D330" si="41">IF(C322&lt;&gt;0,C322+B322,"")</f>
        <v>451</v>
      </c>
      <c r="E322" s="24">
        <v>240</v>
      </c>
      <c r="F322" s="22">
        <f t="shared" si="40"/>
        <v>0.53215077605321504</v>
      </c>
    </row>
    <row r="323" spans="1:6" x14ac:dyDescent="0.2">
      <c r="A323" s="23" t="s">
        <v>212</v>
      </c>
      <c r="B323" s="24">
        <v>726</v>
      </c>
      <c r="C323" s="24">
        <v>36</v>
      </c>
      <c r="D323" s="21">
        <f t="shared" si="41"/>
        <v>762</v>
      </c>
      <c r="E323" s="24">
        <v>393</v>
      </c>
      <c r="F323" s="22">
        <f t="shared" si="40"/>
        <v>0.51574803149606296</v>
      </c>
    </row>
    <row r="324" spans="1:6" x14ac:dyDescent="0.2">
      <c r="A324" s="23" t="s">
        <v>213</v>
      </c>
      <c r="B324" s="24">
        <v>359</v>
      </c>
      <c r="C324" s="24">
        <v>15</v>
      </c>
      <c r="D324" s="21">
        <f t="shared" si="41"/>
        <v>374</v>
      </c>
      <c r="E324" s="24">
        <v>200</v>
      </c>
      <c r="F324" s="22">
        <f t="shared" si="40"/>
        <v>0.53475935828877008</v>
      </c>
    </row>
    <row r="325" spans="1:6" x14ac:dyDescent="0.2">
      <c r="A325" s="23" t="s">
        <v>214</v>
      </c>
      <c r="B325" s="24">
        <v>1006</v>
      </c>
      <c r="C325" s="24">
        <v>54</v>
      </c>
      <c r="D325" s="21">
        <f t="shared" si="41"/>
        <v>1060</v>
      </c>
      <c r="E325" s="24">
        <v>581</v>
      </c>
      <c r="F325" s="22">
        <f t="shared" si="40"/>
        <v>0.54811320754716986</v>
      </c>
    </row>
    <row r="326" spans="1:6" x14ac:dyDescent="0.2">
      <c r="A326" s="23" t="s">
        <v>215</v>
      </c>
      <c r="B326" s="24">
        <v>1384</v>
      </c>
      <c r="C326" s="24">
        <v>87</v>
      </c>
      <c r="D326" s="21">
        <f t="shared" si="41"/>
        <v>1471</v>
      </c>
      <c r="E326" s="24">
        <v>768</v>
      </c>
      <c r="F326" s="22">
        <f t="shared" si="40"/>
        <v>0.52209381373215502</v>
      </c>
    </row>
    <row r="327" spans="1:6" x14ac:dyDescent="0.2">
      <c r="A327" s="23" t="s">
        <v>216</v>
      </c>
      <c r="B327" s="24">
        <v>82</v>
      </c>
      <c r="C327" s="24">
        <v>3</v>
      </c>
      <c r="D327" s="21">
        <f t="shared" si="41"/>
        <v>85</v>
      </c>
      <c r="E327" s="24">
        <v>63</v>
      </c>
      <c r="F327" s="22">
        <f t="shared" si="40"/>
        <v>0.74117647058823533</v>
      </c>
    </row>
    <row r="328" spans="1:6" x14ac:dyDescent="0.2">
      <c r="A328" s="23" t="s">
        <v>217</v>
      </c>
      <c r="B328" s="24">
        <v>346</v>
      </c>
      <c r="C328" s="24">
        <v>30</v>
      </c>
      <c r="D328" s="21">
        <f t="shared" si="41"/>
        <v>376</v>
      </c>
      <c r="E328" s="24">
        <v>181</v>
      </c>
      <c r="F328" s="22">
        <f t="shared" si="40"/>
        <v>0.48138297872340424</v>
      </c>
    </row>
    <row r="329" spans="1:6" x14ac:dyDescent="0.2">
      <c r="A329" s="23" t="s">
        <v>218</v>
      </c>
      <c r="B329" s="24">
        <v>1051</v>
      </c>
      <c r="C329" s="24">
        <v>77</v>
      </c>
      <c r="D329" s="21">
        <f t="shared" si="41"/>
        <v>1128</v>
      </c>
      <c r="E329" s="24">
        <v>586</v>
      </c>
      <c r="F329" s="22">
        <f t="shared" si="40"/>
        <v>0.51950354609929073</v>
      </c>
    </row>
    <row r="330" spans="1:6" x14ac:dyDescent="0.2">
      <c r="A330" s="23" t="s">
        <v>724</v>
      </c>
      <c r="B330" s="24">
        <v>773</v>
      </c>
      <c r="C330" s="24">
        <v>42</v>
      </c>
      <c r="D330" s="21">
        <f t="shared" si="41"/>
        <v>815</v>
      </c>
      <c r="E330" s="24">
        <v>507</v>
      </c>
      <c r="F330" s="22">
        <f t="shared" si="40"/>
        <v>0.62208588957055211</v>
      </c>
    </row>
    <row r="331" spans="1:6" x14ac:dyDescent="0.2">
      <c r="A331" s="23" t="s">
        <v>219</v>
      </c>
      <c r="B331" s="24">
        <v>98</v>
      </c>
      <c r="C331" s="24">
        <v>0</v>
      </c>
      <c r="D331" s="21">
        <v>98</v>
      </c>
      <c r="E331" s="24">
        <v>74</v>
      </c>
      <c r="F331" s="22">
        <f t="shared" si="40"/>
        <v>0.75510204081632648</v>
      </c>
    </row>
    <row r="332" spans="1:6" x14ac:dyDescent="0.2">
      <c r="A332" s="23" t="s">
        <v>220</v>
      </c>
      <c r="B332" s="24">
        <v>60</v>
      </c>
      <c r="C332" s="24">
        <v>0</v>
      </c>
      <c r="D332" s="21">
        <v>60</v>
      </c>
      <c r="E332" s="24">
        <v>46</v>
      </c>
      <c r="F332" s="22">
        <f t="shared" si="40"/>
        <v>0.76666666666666672</v>
      </c>
    </row>
    <row r="333" spans="1:6" x14ac:dyDescent="0.2">
      <c r="A333" s="23" t="s">
        <v>221</v>
      </c>
      <c r="B333" s="24">
        <v>31</v>
      </c>
      <c r="C333" s="24">
        <v>0</v>
      </c>
      <c r="D333" s="21">
        <v>31</v>
      </c>
      <c r="E333" s="24">
        <v>20</v>
      </c>
      <c r="F333" s="22">
        <f t="shared" si="40"/>
        <v>0.64516129032258063</v>
      </c>
    </row>
    <row r="334" spans="1:6" x14ac:dyDescent="0.2">
      <c r="A334" s="23" t="s">
        <v>132</v>
      </c>
      <c r="B334" s="29"/>
      <c r="C334" s="29"/>
      <c r="D334" s="29"/>
      <c r="E334" s="24">
        <v>586</v>
      </c>
      <c r="F334" s="42"/>
    </row>
    <row r="335" spans="1:6" ht="12.75" customHeight="1" x14ac:dyDescent="0.2">
      <c r="A335" s="25" t="s">
        <v>1</v>
      </c>
      <c r="B335" s="9">
        <f t="shared" ref="B335:E335" si="42">SUM(B321:B334)</f>
        <v>6496</v>
      </c>
      <c r="C335" s="9">
        <f t="shared" si="42"/>
        <v>364</v>
      </c>
      <c r="D335" s="9">
        <f t="shared" si="42"/>
        <v>6860</v>
      </c>
      <c r="E335" s="9">
        <f t="shared" si="42"/>
        <v>4344</v>
      </c>
      <c r="F335" s="14">
        <f t="shared" ref="F335" si="43">E335/D335</f>
        <v>0.63323615160349855</v>
      </c>
    </row>
    <row r="336" spans="1:6" ht="15" customHeight="1" x14ac:dyDescent="0.2">
      <c r="A336" s="26"/>
    </row>
    <row r="337" spans="1:6" x14ac:dyDescent="0.2">
      <c r="A337" s="25" t="s">
        <v>178</v>
      </c>
      <c r="B337" s="9">
        <f>B335+B318+B284+B266</f>
        <v>24139</v>
      </c>
      <c r="C337" s="9">
        <f>C335+C318+C284+C266</f>
        <v>1170</v>
      </c>
      <c r="D337" s="9">
        <f>D335+D318+D284+D266</f>
        <v>25309</v>
      </c>
      <c r="E337" s="9">
        <f>E335+E318+E284+E266</f>
        <v>17376</v>
      </c>
      <c r="F337" s="14">
        <f>E337/D337</f>
        <v>0.68655419020901653</v>
      </c>
    </row>
    <row r="338" spans="1:6" x14ac:dyDescent="0.2">
      <c r="A338" s="25"/>
      <c r="B338" s="9"/>
      <c r="C338" s="9"/>
      <c r="D338" s="9"/>
      <c r="E338" s="9"/>
      <c r="F338" s="14"/>
    </row>
    <row r="339" spans="1:6" x14ac:dyDescent="0.2">
      <c r="A339" s="25"/>
      <c r="B339" s="9"/>
      <c r="C339" s="9"/>
      <c r="D339" s="9"/>
      <c r="E339" s="9"/>
      <c r="F339" s="14"/>
    </row>
    <row r="340" spans="1:6" x14ac:dyDescent="0.2">
      <c r="A340" s="26"/>
    </row>
    <row r="341" spans="1:6" ht="14.45" customHeight="1" x14ac:dyDescent="0.2">
      <c r="A341" s="25" t="s">
        <v>222</v>
      </c>
      <c r="B341" s="6"/>
      <c r="C341" s="6"/>
      <c r="D341" s="6"/>
      <c r="E341" s="6"/>
      <c r="F341" s="11"/>
    </row>
    <row r="342" spans="1:6" x14ac:dyDescent="0.2">
      <c r="A342" s="26"/>
      <c r="B342" s="8"/>
      <c r="C342" s="8"/>
      <c r="D342" s="8"/>
      <c r="E342" s="8"/>
      <c r="F342" s="12"/>
    </row>
    <row r="343" spans="1:6" x14ac:dyDescent="0.2">
      <c r="A343" s="27" t="s">
        <v>224</v>
      </c>
    </row>
    <row r="344" spans="1:6" x14ac:dyDescent="0.2">
      <c r="A344" s="26" t="s">
        <v>225</v>
      </c>
      <c r="B344" s="24">
        <v>1321</v>
      </c>
      <c r="C344" s="24">
        <v>134</v>
      </c>
      <c r="D344" s="21">
        <f t="shared" ref="D344:D350" si="44">IF(C344&lt;&gt;0,C344+B344,"")</f>
        <v>1455</v>
      </c>
      <c r="E344" s="24">
        <v>885</v>
      </c>
      <c r="F344" s="22">
        <f t="shared" ref="F344:F349" si="45">IF(E344&lt;&gt;0,E344/D344,"")</f>
        <v>0.60824742268041232</v>
      </c>
    </row>
    <row r="345" spans="1:6" x14ac:dyDescent="0.2">
      <c r="A345" s="26" t="s">
        <v>226</v>
      </c>
      <c r="B345" s="24">
        <v>1009</v>
      </c>
      <c r="C345" s="24">
        <v>81</v>
      </c>
      <c r="D345" s="21">
        <f t="shared" si="44"/>
        <v>1090</v>
      </c>
      <c r="E345" s="24">
        <v>658</v>
      </c>
      <c r="F345" s="22">
        <f t="shared" si="45"/>
        <v>0.60366972477064218</v>
      </c>
    </row>
    <row r="346" spans="1:6" x14ac:dyDescent="0.2">
      <c r="A346" s="26" t="s">
        <v>227</v>
      </c>
      <c r="B346" s="24">
        <v>660</v>
      </c>
      <c r="C346" s="24">
        <v>31</v>
      </c>
      <c r="D346" s="21">
        <f t="shared" si="44"/>
        <v>691</v>
      </c>
      <c r="E346" s="24">
        <v>376</v>
      </c>
      <c r="F346" s="22">
        <f t="shared" si="45"/>
        <v>0.54413892908827788</v>
      </c>
    </row>
    <row r="347" spans="1:6" x14ac:dyDescent="0.2">
      <c r="A347" s="26" t="s">
        <v>228</v>
      </c>
      <c r="B347" s="24">
        <v>166</v>
      </c>
      <c r="C347" s="24">
        <v>8</v>
      </c>
      <c r="D347" s="21">
        <f t="shared" si="44"/>
        <v>174</v>
      </c>
      <c r="E347" s="24">
        <v>99</v>
      </c>
      <c r="F347" s="22">
        <f t="shared" si="45"/>
        <v>0.56896551724137934</v>
      </c>
    </row>
    <row r="348" spans="1:6" x14ac:dyDescent="0.2">
      <c r="A348" s="26" t="s">
        <v>229</v>
      </c>
      <c r="B348" s="24">
        <v>1307</v>
      </c>
      <c r="C348" s="24">
        <v>93</v>
      </c>
      <c r="D348" s="21">
        <f t="shared" si="44"/>
        <v>1400</v>
      </c>
      <c r="E348" s="24">
        <v>663</v>
      </c>
      <c r="F348" s="22">
        <f t="shared" si="45"/>
        <v>0.47357142857142859</v>
      </c>
    </row>
    <row r="349" spans="1:6" x14ac:dyDescent="0.2">
      <c r="A349" s="26" t="s">
        <v>230</v>
      </c>
      <c r="B349" s="24">
        <v>199</v>
      </c>
      <c r="C349" s="24">
        <v>12</v>
      </c>
      <c r="D349" s="21">
        <f t="shared" si="44"/>
        <v>211</v>
      </c>
      <c r="E349" s="24">
        <v>125</v>
      </c>
      <c r="F349" s="22">
        <f t="shared" si="45"/>
        <v>0.59241706161137442</v>
      </c>
    </row>
    <row r="350" spans="1:6" x14ac:dyDescent="0.2">
      <c r="A350" s="26" t="s">
        <v>657</v>
      </c>
      <c r="B350" s="28"/>
      <c r="C350" s="28"/>
      <c r="D350" s="29" t="str">
        <f t="shared" si="44"/>
        <v/>
      </c>
      <c r="E350" s="24">
        <v>708</v>
      </c>
      <c r="F350" s="30">
        <v>0</v>
      </c>
    </row>
    <row r="351" spans="1:6" x14ac:dyDescent="0.2">
      <c r="A351" s="25" t="s">
        <v>1</v>
      </c>
      <c r="B351" s="9">
        <f t="shared" ref="B351:E351" si="46">SUM(B344:B350)</f>
        <v>4662</v>
      </c>
      <c r="C351" s="9">
        <f t="shared" si="46"/>
        <v>359</v>
      </c>
      <c r="D351" s="9">
        <f t="shared" si="46"/>
        <v>5021</v>
      </c>
      <c r="E351" s="9">
        <f t="shared" si="46"/>
        <v>3514</v>
      </c>
      <c r="F351" s="14">
        <f t="shared" ref="F351" si="47">E351/D351</f>
        <v>0.69986058554072894</v>
      </c>
    </row>
    <row r="352" spans="1:6" x14ac:dyDescent="0.2">
      <c r="A352" s="26"/>
    </row>
    <row r="353" spans="1:6" x14ac:dyDescent="0.2">
      <c r="A353" s="27" t="s">
        <v>231</v>
      </c>
    </row>
    <row r="354" spans="1:6" x14ac:dyDescent="0.2">
      <c r="A354" s="26" t="s">
        <v>232</v>
      </c>
      <c r="B354" s="24">
        <v>580</v>
      </c>
      <c r="C354" s="24">
        <v>38</v>
      </c>
      <c r="D354" s="21">
        <f t="shared" ref="D354:D362" si="48">IF(C354&lt;&gt;0,C354+B354,"")</f>
        <v>618</v>
      </c>
      <c r="E354" s="24">
        <v>297</v>
      </c>
      <c r="F354" s="22">
        <f t="shared" ref="F354:F362" si="49">IF(E354&lt;&gt;0,E354/D354,"")</f>
        <v>0.48058252427184467</v>
      </c>
    </row>
    <row r="355" spans="1:6" x14ac:dyDescent="0.2">
      <c r="A355" s="26" t="s">
        <v>233</v>
      </c>
      <c r="B355" s="24">
        <v>552</v>
      </c>
      <c r="C355" s="24">
        <v>18</v>
      </c>
      <c r="D355" s="21">
        <f t="shared" si="48"/>
        <v>570</v>
      </c>
      <c r="E355" s="24">
        <v>317</v>
      </c>
      <c r="F355" s="22">
        <f t="shared" si="49"/>
        <v>0.55614035087719293</v>
      </c>
    </row>
    <row r="356" spans="1:6" x14ac:dyDescent="0.2">
      <c r="A356" s="26" t="s">
        <v>234</v>
      </c>
      <c r="B356" s="24">
        <v>378</v>
      </c>
      <c r="C356" s="24">
        <v>16</v>
      </c>
      <c r="D356" s="21">
        <f t="shared" si="48"/>
        <v>394</v>
      </c>
      <c r="E356" s="24">
        <v>228</v>
      </c>
      <c r="F356" s="22">
        <f t="shared" si="49"/>
        <v>0.57868020304568524</v>
      </c>
    </row>
    <row r="357" spans="1:6" x14ac:dyDescent="0.2">
      <c r="A357" s="26" t="s">
        <v>235</v>
      </c>
      <c r="B357" s="24">
        <v>297</v>
      </c>
      <c r="C357" s="24">
        <v>25</v>
      </c>
      <c r="D357" s="21">
        <f t="shared" si="48"/>
        <v>322</v>
      </c>
      <c r="E357" s="24">
        <v>188</v>
      </c>
      <c r="F357" s="22">
        <f t="shared" si="49"/>
        <v>0.58385093167701863</v>
      </c>
    </row>
    <row r="358" spans="1:6" x14ac:dyDescent="0.2">
      <c r="A358" s="26" t="s">
        <v>236</v>
      </c>
      <c r="B358" s="24">
        <v>444</v>
      </c>
      <c r="C358" s="24">
        <v>25</v>
      </c>
      <c r="D358" s="21">
        <f t="shared" si="48"/>
        <v>469</v>
      </c>
      <c r="E358" s="24">
        <v>298</v>
      </c>
      <c r="F358" s="22">
        <f t="shared" si="49"/>
        <v>0.6353944562899787</v>
      </c>
    </row>
    <row r="359" spans="1:6" x14ac:dyDescent="0.2">
      <c r="A359" s="26" t="s">
        <v>237</v>
      </c>
      <c r="B359" s="24">
        <v>123</v>
      </c>
      <c r="C359" s="24">
        <v>2</v>
      </c>
      <c r="D359" s="21">
        <f t="shared" si="48"/>
        <v>125</v>
      </c>
      <c r="E359" s="24">
        <v>101</v>
      </c>
      <c r="F359" s="22">
        <f t="shared" si="49"/>
        <v>0.80800000000000005</v>
      </c>
    </row>
    <row r="360" spans="1:6" x14ac:dyDescent="0.2">
      <c r="A360" s="26" t="s">
        <v>238</v>
      </c>
      <c r="B360" s="24">
        <v>63</v>
      </c>
      <c r="C360" s="24">
        <v>5</v>
      </c>
      <c r="D360" s="21">
        <f t="shared" si="48"/>
        <v>68</v>
      </c>
      <c r="E360" s="24">
        <v>56</v>
      </c>
      <c r="F360" s="22">
        <f t="shared" si="49"/>
        <v>0.82352941176470584</v>
      </c>
    </row>
    <row r="361" spans="1:6" x14ac:dyDescent="0.2">
      <c r="A361" s="26" t="s">
        <v>239</v>
      </c>
      <c r="B361" s="24">
        <v>143</v>
      </c>
      <c r="C361" s="24">
        <v>6</v>
      </c>
      <c r="D361" s="21">
        <f t="shared" si="48"/>
        <v>149</v>
      </c>
      <c r="E361" s="24">
        <v>86</v>
      </c>
      <c r="F361" s="22">
        <f t="shared" si="49"/>
        <v>0.57718120805369133</v>
      </c>
    </row>
    <row r="362" spans="1:6" x14ac:dyDescent="0.2">
      <c r="A362" s="26" t="s">
        <v>240</v>
      </c>
      <c r="B362" s="24">
        <v>246</v>
      </c>
      <c r="C362" s="24">
        <v>18</v>
      </c>
      <c r="D362" s="21">
        <f t="shared" si="48"/>
        <v>264</v>
      </c>
      <c r="E362" s="24">
        <v>112</v>
      </c>
      <c r="F362" s="22">
        <f t="shared" si="49"/>
        <v>0.42424242424242425</v>
      </c>
    </row>
    <row r="363" spans="1:6" x14ac:dyDescent="0.2">
      <c r="A363" s="26" t="s">
        <v>132</v>
      </c>
      <c r="B363" s="28"/>
      <c r="C363" s="28"/>
      <c r="D363" s="29"/>
      <c r="E363" s="24">
        <v>500</v>
      </c>
      <c r="F363" s="30"/>
    </row>
    <row r="364" spans="1:6" x14ac:dyDescent="0.2">
      <c r="A364" s="25" t="s">
        <v>1</v>
      </c>
      <c r="B364" s="9">
        <f t="shared" ref="B364:E364" si="50">SUM(B354:B363)</f>
        <v>2826</v>
      </c>
      <c r="C364" s="9">
        <f t="shared" si="50"/>
        <v>153</v>
      </c>
      <c r="D364" s="9">
        <f t="shared" si="50"/>
        <v>2979</v>
      </c>
      <c r="E364" s="9">
        <f t="shared" si="50"/>
        <v>2183</v>
      </c>
      <c r="F364" s="14">
        <f t="shared" ref="F364" si="51">E364/D364</f>
        <v>0.73279624034911039</v>
      </c>
    </row>
    <row r="365" spans="1:6" x14ac:dyDescent="0.2">
      <c r="A365" s="26"/>
    </row>
    <row r="366" spans="1:6" x14ac:dyDescent="0.2">
      <c r="A366" s="27" t="s">
        <v>241</v>
      </c>
    </row>
    <row r="367" spans="1:6" x14ac:dyDescent="0.2">
      <c r="A367" s="26" t="s">
        <v>242</v>
      </c>
      <c r="B367" s="24">
        <v>617</v>
      </c>
      <c r="C367" s="24">
        <v>73</v>
      </c>
      <c r="D367" s="21">
        <f t="shared" ref="D367:D380" si="52">IF(C367&lt;&gt;0,C367+B367,"")</f>
        <v>690</v>
      </c>
      <c r="E367" s="24">
        <v>330</v>
      </c>
      <c r="F367" s="22">
        <f t="shared" ref="F367:F379" si="53">IF(E367&lt;&gt;0,E367/D367,"")</f>
        <v>0.47826086956521741</v>
      </c>
    </row>
    <row r="368" spans="1:6" x14ac:dyDescent="0.2">
      <c r="A368" s="26" t="s">
        <v>243</v>
      </c>
      <c r="B368" s="24">
        <v>630</v>
      </c>
      <c r="C368" s="24">
        <v>55</v>
      </c>
      <c r="D368" s="21">
        <f t="shared" si="52"/>
        <v>685</v>
      </c>
      <c r="E368" s="24">
        <v>330</v>
      </c>
      <c r="F368" s="22">
        <f t="shared" si="53"/>
        <v>0.48175182481751827</v>
      </c>
    </row>
    <row r="369" spans="1:6" x14ac:dyDescent="0.2">
      <c r="A369" s="26" t="s">
        <v>244</v>
      </c>
      <c r="B369" s="24">
        <v>788</v>
      </c>
      <c r="C369" s="24">
        <v>89</v>
      </c>
      <c r="D369" s="21">
        <f t="shared" si="52"/>
        <v>877</v>
      </c>
      <c r="E369" s="24">
        <v>428</v>
      </c>
      <c r="F369" s="22">
        <f t="shared" si="53"/>
        <v>0.48802736602052449</v>
      </c>
    </row>
    <row r="370" spans="1:6" x14ac:dyDescent="0.2">
      <c r="A370" s="26" t="s">
        <v>245</v>
      </c>
      <c r="B370" s="24">
        <v>683</v>
      </c>
      <c r="C370" s="24">
        <v>80</v>
      </c>
      <c r="D370" s="21">
        <f t="shared" si="52"/>
        <v>763</v>
      </c>
      <c r="E370" s="24">
        <v>373</v>
      </c>
      <c r="F370" s="22">
        <f t="shared" si="53"/>
        <v>0.48885976408912191</v>
      </c>
    </row>
    <row r="371" spans="1:6" x14ac:dyDescent="0.2">
      <c r="A371" s="26" t="s">
        <v>246</v>
      </c>
      <c r="B371" s="24">
        <v>1035</v>
      </c>
      <c r="C371" s="24">
        <v>84</v>
      </c>
      <c r="D371" s="21">
        <f t="shared" si="52"/>
        <v>1119</v>
      </c>
      <c r="E371" s="24">
        <v>580</v>
      </c>
      <c r="F371" s="22">
        <f t="shared" si="53"/>
        <v>0.51831992850759612</v>
      </c>
    </row>
    <row r="372" spans="1:6" x14ac:dyDescent="0.2">
      <c r="A372" s="26" t="s">
        <v>247</v>
      </c>
      <c r="B372" s="24">
        <v>1007</v>
      </c>
      <c r="C372" s="24">
        <v>102</v>
      </c>
      <c r="D372" s="21">
        <f t="shared" si="52"/>
        <v>1109</v>
      </c>
      <c r="E372" s="24">
        <v>532</v>
      </c>
      <c r="F372" s="22">
        <f t="shared" si="53"/>
        <v>0.47971145175834085</v>
      </c>
    </row>
    <row r="373" spans="1:6" x14ac:dyDescent="0.2">
      <c r="A373" s="26" t="s">
        <v>248</v>
      </c>
      <c r="B373" s="24">
        <v>949</v>
      </c>
      <c r="C373" s="24">
        <v>59</v>
      </c>
      <c r="D373" s="21">
        <f t="shared" si="52"/>
        <v>1008</v>
      </c>
      <c r="E373" s="24">
        <v>475</v>
      </c>
      <c r="F373" s="22">
        <f t="shared" si="53"/>
        <v>0.47123015873015872</v>
      </c>
    </row>
    <row r="374" spans="1:6" x14ac:dyDescent="0.2">
      <c r="A374" s="26" t="s">
        <v>249</v>
      </c>
      <c r="B374" s="24">
        <v>919</v>
      </c>
      <c r="C374" s="24">
        <v>85</v>
      </c>
      <c r="D374" s="21">
        <f t="shared" si="52"/>
        <v>1004</v>
      </c>
      <c r="E374" s="24">
        <v>547</v>
      </c>
      <c r="F374" s="22">
        <f t="shared" si="53"/>
        <v>0.54482071713147406</v>
      </c>
    </row>
    <row r="375" spans="1:6" x14ac:dyDescent="0.2">
      <c r="A375" s="26" t="s">
        <v>250</v>
      </c>
      <c r="B375" s="24">
        <v>766</v>
      </c>
      <c r="C375" s="24">
        <v>48</v>
      </c>
      <c r="D375" s="21">
        <f t="shared" si="52"/>
        <v>814</v>
      </c>
      <c r="E375" s="24">
        <v>469</v>
      </c>
      <c r="F375" s="22">
        <f t="shared" si="53"/>
        <v>0.57616707616707619</v>
      </c>
    </row>
    <row r="376" spans="1:6" x14ac:dyDescent="0.2">
      <c r="A376" s="26" t="s">
        <v>251</v>
      </c>
      <c r="B376" s="24">
        <v>723</v>
      </c>
      <c r="C376" s="24">
        <v>46</v>
      </c>
      <c r="D376" s="21">
        <f t="shared" si="52"/>
        <v>769</v>
      </c>
      <c r="E376" s="24">
        <v>412</v>
      </c>
      <c r="F376" s="22">
        <f t="shared" si="53"/>
        <v>0.53576072821846554</v>
      </c>
    </row>
    <row r="377" spans="1:6" x14ac:dyDescent="0.2">
      <c r="A377" s="26" t="s">
        <v>252</v>
      </c>
      <c r="B377" s="24">
        <v>747</v>
      </c>
      <c r="C377" s="24">
        <v>73</v>
      </c>
      <c r="D377" s="21">
        <f t="shared" si="52"/>
        <v>820</v>
      </c>
      <c r="E377" s="24">
        <v>448</v>
      </c>
      <c r="F377" s="22">
        <f t="shared" si="53"/>
        <v>0.54634146341463419</v>
      </c>
    </row>
    <row r="378" spans="1:6" x14ac:dyDescent="0.2">
      <c r="A378" s="26" t="s">
        <v>253</v>
      </c>
      <c r="B378" s="24">
        <v>542</v>
      </c>
      <c r="C378" s="24">
        <v>53</v>
      </c>
      <c r="D378" s="21">
        <f t="shared" si="52"/>
        <v>595</v>
      </c>
      <c r="E378" s="24">
        <v>390</v>
      </c>
      <c r="F378" s="22">
        <f t="shared" si="53"/>
        <v>0.65546218487394958</v>
      </c>
    </row>
    <row r="379" spans="1:6" x14ac:dyDescent="0.2">
      <c r="A379" s="26" t="s">
        <v>254</v>
      </c>
      <c r="B379" s="24">
        <v>98</v>
      </c>
      <c r="C379" s="24">
        <v>13</v>
      </c>
      <c r="D379" s="21">
        <f t="shared" si="52"/>
        <v>111</v>
      </c>
      <c r="E379" s="24">
        <v>81</v>
      </c>
      <c r="F379" s="22">
        <f t="shared" si="53"/>
        <v>0.72972972972972971</v>
      </c>
    </row>
    <row r="380" spans="1:6" x14ac:dyDescent="0.2">
      <c r="A380" s="26" t="s">
        <v>132</v>
      </c>
      <c r="B380" s="28"/>
      <c r="C380" s="28"/>
      <c r="D380" s="29" t="str">
        <f t="shared" si="52"/>
        <v/>
      </c>
      <c r="E380" s="24">
        <v>1821</v>
      </c>
      <c r="F380" s="30"/>
    </row>
    <row r="381" spans="1:6" x14ac:dyDescent="0.2">
      <c r="A381" s="25" t="s">
        <v>1</v>
      </c>
      <c r="B381" s="9">
        <f>SUM(B367:B380)</f>
        <v>9504</v>
      </c>
      <c r="C381" s="9">
        <f>SUM(C367:C380)</f>
        <v>860</v>
      </c>
      <c r="D381" s="9">
        <f>SUM(D367:D380)</f>
        <v>10364</v>
      </c>
      <c r="E381" s="9">
        <f>SUM(E367:E380)</f>
        <v>7216</v>
      </c>
      <c r="F381" s="14">
        <f t="shared" ref="F381" si="54">E381/D381</f>
        <v>0.69625627170976456</v>
      </c>
    </row>
    <row r="382" spans="1:6" x14ac:dyDescent="0.2">
      <c r="A382" s="25"/>
      <c r="B382" s="9"/>
      <c r="C382" s="9"/>
      <c r="D382" s="9"/>
      <c r="E382" s="9"/>
      <c r="F382" s="14"/>
    </row>
    <row r="383" spans="1:6" x14ac:dyDescent="0.2">
      <c r="A383" s="25"/>
      <c r="B383" s="9"/>
      <c r="C383" s="9"/>
      <c r="D383" s="9"/>
      <c r="E383" s="9"/>
      <c r="F383" s="14"/>
    </row>
    <row r="384" spans="1:6" x14ac:dyDescent="0.2">
      <c r="A384" s="25"/>
      <c r="B384" s="9"/>
      <c r="C384" s="9"/>
      <c r="D384" s="9"/>
      <c r="E384" s="9"/>
      <c r="F384" s="14"/>
    </row>
    <row r="385" spans="1:6" x14ac:dyDescent="0.2">
      <c r="A385" s="25"/>
      <c r="B385" s="9"/>
      <c r="C385" s="9"/>
      <c r="D385" s="9"/>
      <c r="E385" s="9"/>
      <c r="F385" s="14"/>
    </row>
    <row r="386" spans="1:6" x14ac:dyDescent="0.2">
      <c r="A386" s="25"/>
      <c r="B386" s="9"/>
      <c r="C386" s="9"/>
      <c r="D386" s="9"/>
      <c r="E386" s="9"/>
      <c r="F386" s="14"/>
    </row>
    <row r="387" spans="1:6" x14ac:dyDescent="0.2">
      <c r="A387" s="25"/>
      <c r="B387" s="9"/>
      <c r="C387" s="9"/>
      <c r="D387" s="9"/>
      <c r="E387" s="9"/>
      <c r="F387" s="14"/>
    </row>
    <row r="388" spans="1:6" x14ac:dyDescent="0.2">
      <c r="A388" s="25"/>
      <c r="B388" s="9"/>
      <c r="C388" s="9"/>
      <c r="D388" s="9"/>
      <c r="E388" s="9"/>
      <c r="F388" s="14"/>
    </row>
    <row r="389" spans="1:6" x14ac:dyDescent="0.2">
      <c r="A389" s="27" t="s">
        <v>255</v>
      </c>
    </row>
    <row r="390" spans="1:6" x14ac:dyDescent="0.2">
      <c r="A390" s="23" t="s">
        <v>725</v>
      </c>
      <c r="B390" s="24">
        <v>1194</v>
      </c>
      <c r="C390" s="24">
        <v>51</v>
      </c>
      <c r="D390" s="21">
        <v>1245</v>
      </c>
      <c r="E390" s="24">
        <v>586</v>
      </c>
      <c r="F390" s="22">
        <f t="shared" ref="F390:F398" si="55">IF(E390&lt;&gt;0,E390/D390,"")</f>
        <v>0.47068273092369478</v>
      </c>
    </row>
    <row r="391" spans="1:6" x14ac:dyDescent="0.2">
      <c r="A391" s="23" t="s">
        <v>726</v>
      </c>
      <c r="B391" s="24">
        <v>1038</v>
      </c>
      <c r="C391" s="24">
        <v>23</v>
      </c>
      <c r="D391" s="21">
        <v>1061</v>
      </c>
      <c r="E391" s="24">
        <v>493</v>
      </c>
      <c r="F391" s="22">
        <f t="shared" si="55"/>
        <v>0.46465598491988691</v>
      </c>
    </row>
    <row r="392" spans="1:6" x14ac:dyDescent="0.2">
      <c r="A392" s="23" t="s">
        <v>727</v>
      </c>
      <c r="B392" s="24">
        <v>1535</v>
      </c>
      <c r="C392" s="24">
        <v>47</v>
      </c>
      <c r="D392" s="21">
        <v>1582</v>
      </c>
      <c r="E392" s="24">
        <v>717</v>
      </c>
      <c r="F392" s="22">
        <f t="shared" si="55"/>
        <v>0.45322376738305942</v>
      </c>
    </row>
    <row r="393" spans="1:6" x14ac:dyDescent="0.2">
      <c r="A393" s="23" t="s">
        <v>728</v>
      </c>
      <c r="B393" s="24">
        <v>295</v>
      </c>
      <c r="C393" s="24">
        <v>13</v>
      </c>
      <c r="D393" s="21">
        <v>308</v>
      </c>
      <c r="E393" s="24">
        <v>169</v>
      </c>
      <c r="F393" s="22">
        <f t="shared" si="55"/>
        <v>0.54870129870129869</v>
      </c>
    </row>
    <row r="394" spans="1:6" x14ac:dyDescent="0.2">
      <c r="A394" s="23" t="s">
        <v>729</v>
      </c>
      <c r="B394" s="24">
        <v>46</v>
      </c>
      <c r="C394" s="24">
        <v>1</v>
      </c>
      <c r="D394" s="21">
        <v>47</v>
      </c>
      <c r="E394" s="24">
        <v>41</v>
      </c>
      <c r="F394" s="22">
        <f t="shared" si="55"/>
        <v>0.87234042553191493</v>
      </c>
    </row>
    <row r="395" spans="1:6" x14ac:dyDescent="0.2">
      <c r="A395" s="23" t="s">
        <v>730</v>
      </c>
      <c r="B395" s="24">
        <v>187</v>
      </c>
      <c r="C395" s="24">
        <v>6</v>
      </c>
      <c r="D395" s="21">
        <v>193</v>
      </c>
      <c r="E395" s="24">
        <v>95</v>
      </c>
      <c r="F395" s="22">
        <f t="shared" si="55"/>
        <v>0.49222797927461137</v>
      </c>
    </row>
    <row r="396" spans="1:6" x14ac:dyDescent="0.2">
      <c r="A396" s="23" t="s">
        <v>731</v>
      </c>
      <c r="B396" s="24">
        <v>62</v>
      </c>
      <c r="C396" s="24">
        <v>2</v>
      </c>
      <c r="D396" s="21">
        <f>IF(C396&lt;&gt;0,C396+B396,"")</f>
        <v>64</v>
      </c>
      <c r="E396" s="24">
        <v>58</v>
      </c>
      <c r="F396" s="22">
        <f t="shared" si="55"/>
        <v>0.90625</v>
      </c>
    </row>
    <row r="397" spans="1:6" x14ac:dyDescent="0.2">
      <c r="A397" s="23" t="s">
        <v>732</v>
      </c>
      <c r="B397" s="24">
        <v>263</v>
      </c>
      <c r="C397" s="24">
        <v>2</v>
      </c>
      <c r="D397" s="21">
        <v>265</v>
      </c>
      <c r="E397" s="24">
        <v>150</v>
      </c>
      <c r="F397" s="22">
        <f t="shared" si="55"/>
        <v>0.56603773584905659</v>
      </c>
    </row>
    <row r="398" spans="1:6" x14ac:dyDescent="0.2">
      <c r="A398" s="23" t="s">
        <v>733</v>
      </c>
      <c r="B398" s="24">
        <v>191</v>
      </c>
      <c r="C398" s="24">
        <v>6</v>
      </c>
      <c r="D398" s="21">
        <v>197</v>
      </c>
      <c r="E398" s="24">
        <v>126</v>
      </c>
      <c r="F398" s="22">
        <f t="shared" si="55"/>
        <v>0.63959390862944165</v>
      </c>
    </row>
    <row r="399" spans="1:6" x14ac:dyDescent="0.2">
      <c r="A399" s="43" t="s">
        <v>132</v>
      </c>
      <c r="B399" s="28"/>
      <c r="C399" s="28"/>
      <c r="D399" s="29"/>
      <c r="E399" s="24">
        <v>1070</v>
      </c>
      <c r="F399" s="30"/>
    </row>
    <row r="400" spans="1:6" x14ac:dyDescent="0.2">
      <c r="A400" s="25" t="s">
        <v>1</v>
      </c>
      <c r="B400" s="9">
        <f t="shared" ref="B400:E400" si="56">SUM(B390:B399)</f>
        <v>4811</v>
      </c>
      <c r="C400" s="9">
        <f t="shared" si="56"/>
        <v>151</v>
      </c>
      <c r="D400" s="9">
        <f t="shared" si="56"/>
        <v>4962</v>
      </c>
      <c r="E400" s="9">
        <f t="shared" si="56"/>
        <v>3505</v>
      </c>
      <c r="F400" s="14">
        <f t="shared" ref="F400" si="57">E400/D400</f>
        <v>0.70636839983877464</v>
      </c>
    </row>
    <row r="401" spans="1:6" x14ac:dyDescent="0.2">
      <c r="A401" s="26"/>
    </row>
    <row r="402" spans="1:6" x14ac:dyDescent="0.2">
      <c r="A402" s="27" t="s">
        <v>256</v>
      </c>
    </row>
    <row r="403" spans="1:6" x14ac:dyDescent="0.2">
      <c r="A403" s="23" t="s">
        <v>734</v>
      </c>
      <c r="B403" s="24">
        <v>413</v>
      </c>
      <c r="C403" s="24">
        <v>14</v>
      </c>
      <c r="D403" s="21">
        <f>IF(C403&lt;&gt;0,C403+B403,"")</f>
        <v>427</v>
      </c>
      <c r="E403" s="24">
        <v>200</v>
      </c>
      <c r="F403" s="22">
        <f t="shared" ref="F403:F410" si="58">IF(E403&lt;&gt;0,E403/D403,"")</f>
        <v>0.46838407494145201</v>
      </c>
    </row>
    <row r="404" spans="1:6" x14ac:dyDescent="0.2">
      <c r="A404" s="23" t="s">
        <v>735</v>
      </c>
      <c r="B404" s="24">
        <v>666</v>
      </c>
      <c r="C404" s="24">
        <v>21</v>
      </c>
      <c r="D404" s="21">
        <f>IF(C404&lt;&gt;0,C404+B404,"")</f>
        <v>687</v>
      </c>
      <c r="E404" s="24">
        <v>266</v>
      </c>
      <c r="F404" s="22">
        <f t="shared" si="58"/>
        <v>0.38719068413391555</v>
      </c>
    </row>
    <row r="405" spans="1:6" x14ac:dyDescent="0.2">
      <c r="A405" s="23" t="s">
        <v>736</v>
      </c>
      <c r="B405" s="24">
        <v>82</v>
      </c>
      <c r="C405" s="24">
        <v>7</v>
      </c>
      <c r="D405" s="21">
        <f t="shared" ref="D405:D411" si="59">IF(C405&lt;&gt;0,C405+B405,"")</f>
        <v>89</v>
      </c>
      <c r="E405" s="24">
        <v>44</v>
      </c>
      <c r="F405" s="22">
        <f t="shared" si="58"/>
        <v>0.4943820224719101</v>
      </c>
    </row>
    <row r="406" spans="1:6" x14ac:dyDescent="0.2">
      <c r="A406" s="23" t="s">
        <v>737</v>
      </c>
      <c r="B406" s="24">
        <v>1960</v>
      </c>
      <c r="C406" s="24">
        <v>160</v>
      </c>
      <c r="D406" s="21">
        <f t="shared" si="59"/>
        <v>2120</v>
      </c>
      <c r="E406" s="24">
        <v>1031</v>
      </c>
      <c r="F406" s="22">
        <f t="shared" si="58"/>
        <v>0.48632075471698111</v>
      </c>
    </row>
    <row r="407" spans="1:6" x14ac:dyDescent="0.2">
      <c r="A407" s="23" t="s">
        <v>738</v>
      </c>
      <c r="B407" s="24">
        <v>913</v>
      </c>
      <c r="C407" s="24">
        <v>43</v>
      </c>
      <c r="D407" s="21">
        <f t="shared" si="59"/>
        <v>956</v>
      </c>
      <c r="E407" s="24">
        <v>500</v>
      </c>
      <c r="F407" s="22">
        <f t="shared" si="58"/>
        <v>0.52301255230125521</v>
      </c>
    </row>
    <row r="408" spans="1:6" x14ac:dyDescent="0.2">
      <c r="A408" s="23" t="s">
        <v>739</v>
      </c>
      <c r="B408" s="24">
        <v>1892</v>
      </c>
      <c r="C408" s="24">
        <v>188</v>
      </c>
      <c r="D408" s="21">
        <f t="shared" si="59"/>
        <v>2080</v>
      </c>
      <c r="E408" s="24">
        <v>1094</v>
      </c>
      <c r="F408" s="22">
        <f t="shared" si="58"/>
        <v>0.52596153846153848</v>
      </c>
    </row>
    <row r="409" spans="1:6" x14ac:dyDescent="0.2">
      <c r="A409" s="23" t="s">
        <v>740</v>
      </c>
      <c r="B409" s="24">
        <v>588</v>
      </c>
      <c r="C409" s="24">
        <v>19</v>
      </c>
      <c r="D409" s="21">
        <f t="shared" si="59"/>
        <v>607</v>
      </c>
      <c r="E409" s="24">
        <v>271</v>
      </c>
      <c r="F409" s="22">
        <f t="shared" si="58"/>
        <v>0.44645799011532128</v>
      </c>
    </row>
    <row r="410" spans="1:6" x14ac:dyDescent="0.2">
      <c r="A410" s="23" t="s">
        <v>741</v>
      </c>
      <c r="B410" s="24">
        <v>53</v>
      </c>
      <c r="C410" s="24">
        <v>0</v>
      </c>
      <c r="D410" s="21">
        <v>53</v>
      </c>
      <c r="E410" s="24">
        <v>47</v>
      </c>
      <c r="F410" s="22">
        <f t="shared" si="58"/>
        <v>0.8867924528301887</v>
      </c>
    </row>
    <row r="411" spans="1:6" x14ac:dyDescent="0.2">
      <c r="A411" s="23" t="s">
        <v>742</v>
      </c>
      <c r="B411" s="37"/>
      <c r="C411" s="37"/>
      <c r="D411" s="38" t="str">
        <f t="shared" si="59"/>
        <v/>
      </c>
      <c r="E411" s="24">
        <v>1812</v>
      </c>
      <c r="F411" s="39"/>
    </row>
    <row r="412" spans="1:6" x14ac:dyDescent="0.2">
      <c r="A412" s="25" t="s">
        <v>1</v>
      </c>
      <c r="B412" s="9">
        <f t="shared" ref="B412:E412" si="60">SUM(B403:B411)</f>
        <v>6567</v>
      </c>
      <c r="C412" s="9">
        <f t="shared" si="60"/>
        <v>452</v>
      </c>
      <c r="D412" s="9">
        <f t="shared" si="60"/>
        <v>7019</v>
      </c>
      <c r="E412" s="9">
        <f t="shared" si="60"/>
        <v>5265</v>
      </c>
      <c r="F412" s="14">
        <f t="shared" ref="F412" si="61">E412/D412</f>
        <v>0.75010685282803813</v>
      </c>
    </row>
    <row r="413" spans="1:6" x14ac:dyDescent="0.2">
      <c r="A413" s="26"/>
    </row>
    <row r="414" spans="1:6" x14ac:dyDescent="0.2">
      <c r="A414" s="25" t="s">
        <v>223</v>
      </c>
      <c r="B414" s="9">
        <f>B412+B381+B364+B351+B400</f>
        <v>28370</v>
      </c>
      <c r="C414" s="9">
        <f>C412+C381+C364+C351+C400</f>
        <v>1975</v>
      </c>
      <c r="D414" s="9">
        <f>D412+D381+D364+D351+D400</f>
        <v>30345</v>
      </c>
      <c r="E414" s="9">
        <f>E412+E381+E364+E351+E400</f>
        <v>21683</v>
      </c>
      <c r="F414" s="14">
        <f t="shared" ref="F414" si="62">E414/D414</f>
        <v>0.71454934915142532</v>
      </c>
    </row>
    <row r="415" spans="1:6" x14ac:dyDescent="0.2">
      <c r="A415" s="25"/>
      <c r="B415" s="9"/>
      <c r="C415" s="9"/>
      <c r="D415" s="9"/>
      <c r="E415" s="9"/>
      <c r="F415" s="14"/>
    </row>
    <row r="416" spans="1:6" ht="14.45" customHeight="1" x14ac:dyDescent="0.2">
      <c r="A416" s="25" t="s">
        <v>258</v>
      </c>
      <c r="B416" s="6"/>
      <c r="C416" s="6"/>
      <c r="D416" s="6"/>
      <c r="E416" s="6"/>
      <c r="F416" s="11"/>
    </row>
    <row r="417" spans="1:6" x14ac:dyDescent="0.2">
      <c r="A417" s="26"/>
      <c r="B417" s="8"/>
      <c r="C417" s="8"/>
      <c r="D417" s="8"/>
      <c r="E417" s="8"/>
      <c r="F417" s="12"/>
    </row>
    <row r="418" spans="1:6" x14ac:dyDescent="0.2">
      <c r="A418" s="27" t="s">
        <v>259</v>
      </c>
    </row>
    <row r="419" spans="1:6" x14ac:dyDescent="0.2">
      <c r="A419" s="23" t="s">
        <v>260</v>
      </c>
      <c r="B419" s="24">
        <v>226</v>
      </c>
      <c r="C419" s="24">
        <v>16</v>
      </c>
      <c r="D419" s="21">
        <f t="shared" ref="D419:D424" si="63">IF(C419&lt;&gt;0,C419+B419,"")</f>
        <v>242</v>
      </c>
      <c r="E419" s="24">
        <v>146</v>
      </c>
      <c r="F419" s="22">
        <f t="shared" ref="F419:F424" si="64">IF(E419&lt;&gt;0,E419/D419,"")</f>
        <v>0.60330578512396693</v>
      </c>
    </row>
    <row r="420" spans="1:6" x14ac:dyDescent="0.2">
      <c r="A420" s="23" t="s">
        <v>261</v>
      </c>
      <c r="B420" s="24">
        <v>620</v>
      </c>
      <c r="C420" s="24">
        <v>44</v>
      </c>
      <c r="D420" s="21">
        <f t="shared" si="63"/>
        <v>664</v>
      </c>
      <c r="E420" s="24">
        <v>338</v>
      </c>
      <c r="F420" s="22">
        <f t="shared" si="64"/>
        <v>0.50903614457831325</v>
      </c>
    </row>
    <row r="421" spans="1:6" x14ac:dyDescent="0.2">
      <c r="A421" s="23" t="s">
        <v>743</v>
      </c>
      <c r="B421" s="24">
        <v>692</v>
      </c>
      <c r="C421" s="24">
        <v>43</v>
      </c>
      <c r="D421" s="21">
        <f t="shared" si="63"/>
        <v>735</v>
      </c>
      <c r="E421" s="24">
        <v>399</v>
      </c>
      <c r="F421" s="22">
        <f t="shared" si="64"/>
        <v>0.54285714285714282</v>
      </c>
    </row>
    <row r="422" spans="1:6" x14ac:dyDescent="0.2">
      <c r="A422" s="23" t="s">
        <v>262</v>
      </c>
      <c r="B422" s="24">
        <v>47</v>
      </c>
      <c r="C422" s="24">
        <v>0</v>
      </c>
      <c r="D422" s="21">
        <v>47</v>
      </c>
      <c r="E422" s="24">
        <v>36</v>
      </c>
      <c r="F422" s="22">
        <f t="shared" si="64"/>
        <v>0.76595744680851063</v>
      </c>
    </row>
    <row r="423" spans="1:6" x14ac:dyDescent="0.2">
      <c r="A423" s="23" t="s">
        <v>263</v>
      </c>
      <c r="B423" s="24">
        <v>950</v>
      </c>
      <c r="C423" s="24">
        <v>72</v>
      </c>
      <c r="D423" s="21">
        <f t="shared" si="63"/>
        <v>1022</v>
      </c>
      <c r="E423" s="24">
        <v>538</v>
      </c>
      <c r="F423" s="22">
        <f t="shared" si="64"/>
        <v>0.52641878669275932</v>
      </c>
    </row>
    <row r="424" spans="1:6" x14ac:dyDescent="0.2">
      <c r="A424" s="23" t="s">
        <v>264</v>
      </c>
      <c r="B424" s="24">
        <v>59</v>
      </c>
      <c r="C424" s="24">
        <v>3</v>
      </c>
      <c r="D424" s="21">
        <f t="shared" si="63"/>
        <v>62</v>
      </c>
      <c r="E424" s="24">
        <v>40</v>
      </c>
      <c r="F424" s="22">
        <f t="shared" si="64"/>
        <v>0.64516129032258063</v>
      </c>
    </row>
    <row r="425" spans="1:6" x14ac:dyDescent="0.2">
      <c r="A425" s="23" t="s">
        <v>744</v>
      </c>
      <c r="B425" s="28"/>
      <c r="C425" s="28"/>
      <c r="D425" s="29"/>
      <c r="E425" s="24">
        <v>420</v>
      </c>
      <c r="F425" s="30"/>
    </row>
    <row r="426" spans="1:6" x14ac:dyDescent="0.2">
      <c r="A426" s="25" t="s">
        <v>1</v>
      </c>
      <c r="B426" s="9">
        <f t="shared" ref="B426:E426" si="65">SUM(B419:B425)</f>
        <v>2594</v>
      </c>
      <c r="C426" s="9">
        <f t="shared" si="65"/>
        <v>178</v>
      </c>
      <c r="D426" s="9">
        <f t="shared" si="65"/>
        <v>2772</v>
      </c>
      <c r="E426" s="9">
        <f t="shared" si="65"/>
        <v>1917</v>
      </c>
      <c r="F426" s="14">
        <f t="shared" ref="F426" si="66">E426/D426</f>
        <v>0.69155844155844159</v>
      </c>
    </row>
    <row r="427" spans="1:6" x14ac:dyDescent="0.2">
      <c r="A427" s="26"/>
    </row>
    <row r="428" spans="1:6" x14ac:dyDescent="0.2">
      <c r="A428" s="27" t="s">
        <v>265</v>
      </c>
    </row>
    <row r="429" spans="1:6" x14ac:dyDescent="0.2">
      <c r="A429" s="26" t="s">
        <v>266</v>
      </c>
      <c r="B429" s="44">
        <v>1609</v>
      </c>
      <c r="C429" s="44">
        <v>178</v>
      </c>
      <c r="D429" s="45">
        <f>IF(C429&lt;&gt;0,C429+B429,"")</f>
        <v>1787</v>
      </c>
      <c r="E429" s="44">
        <v>1129</v>
      </c>
      <c r="F429" s="46">
        <f t="shared" ref="F429:F431" si="67">IF(E429&lt;&gt;0,E429/D429,"")</f>
        <v>0.63178511471740351</v>
      </c>
    </row>
    <row r="430" spans="1:6" x14ac:dyDescent="0.2">
      <c r="A430" s="26" t="s">
        <v>267</v>
      </c>
      <c r="B430" s="44">
        <v>717</v>
      </c>
      <c r="C430" s="44">
        <v>78</v>
      </c>
      <c r="D430" s="45">
        <f>IF(C430&lt;&gt;0,C430+B430,"")</f>
        <v>795</v>
      </c>
      <c r="E430" s="44">
        <v>556</v>
      </c>
      <c r="F430" s="46">
        <f t="shared" si="67"/>
        <v>0.69937106918238989</v>
      </c>
    </row>
    <row r="431" spans="1:6" x14ac:dyDescent="0.2">
      <c r="A431" s="26" t="s">
        <v>268</v>
      </c>
      <c r="B431" s="44">
        <v>1609</v>
      </c>
      <c r="C431" s="44">
        <v>138</v>
      </c>
      <c r="D431" s="45">
        <f t="shared" ref="D431" si="68">IF(C431&lt;&gt;0,C431+B431,"")</f>
        <v>1747</v>
      </c>
      <c r="E431" s="44">
        <v>1252</v>
      </c>
      <c r="F431" s="46">
        <f t="shared" si="67"/>
        <v>0.71665712650257585</v>
      </c>
    </row>
    <row r="432" spans="1:6" x14ac:dyDescent="0.2">
      <c r="A432" s="25" t="s">
        <v>1</v>
      </c>
      <c r="B432" s="9">
        <f t="shared" ref="B432:E432" si="69">SUM(B429:B431)</f>
        <v>3935</v>
      </c>
      <c r="C432" s="9">
        <f t="shared" si="69"/>
        <v>394</v>
      </c>
      <c r="D432" s="9">
        <f t="shared" si="69"/>
        <v>4329</v>
      </c>
      <c r="E432" s="9">
        <f t="shared" si="69"/>
        <v>2937</v>
      </c>
      <c r="F432" s="14">
        <f t="shared" ref="F432" si="70">E432/D432</f>
        <v>0.67844767844767839</v>
      </c>
    </row>
    <row r="433" spans="1:6" x14ac:dyDescent="0.2">
      <c r="A433" s="25"/>
      <c r="B433" s="9"/>
      <c r="C433" s="9"/>
      <c r="D433" s="9"/>
      <c r="E433" s="9"/>
      <c r="F433" s="14"/>
    </row>
    <row r="434" spans="1:6" x14ac:dyDescent="0.2">
      <c r="A434" s="25"/>
      <c r="B434" s="9"/>
      <c r="C434" s="9"/>
      <c r="D434" s="9"/>
      <c r="E434" s="9"/>
      <c r="F434" s="14"/>
    </row>
    <row r="435" spans="1:6" x14ac:dyDescent="0.2">
      <c r="A435" s="25"/>
      <c r="B435" s="9"/>
      <c r="C435" s="9"/>
      <c r="D435" s="9"/>
      <c r="E435" s="9"/>
      <c r="F435" s="14"/>
    </row>
    <row r="436" spans="1:6" x14ac:dyDescent="0.2">
      <c r="A436" s="25"/>
      <c r="B436" s="9"/>
      <c r="C436" s="9"/>
      <c r="D436" s="9"/>
      <c r="E436" s="9"/>
      <c r="F436" s="14"/>
    </row>
    <row r="437" spans="1:6" x14ac:dyDescent="0.2">
      <c r="A437" s="27" t="s">
        <v>257</v>
      </c>
    </row>
    <row r="438" spans="1:6" x14ac:dyDescent="0.2">
      <c r="A438" s="26" t="s">
        <v>12</v>
      </c>
      <c r="B438" s="24">
        <v>1030</v>
      </c>
      <c r="C438" s="24">
        <v>114</v>
      </c>
      <c r="D438" s="21">
        <v>1144</v>
      </c>
      <c r="E438" s="24">
        <v>662</v>
      </c>
      <c r="F438" s="22">
        <f t="shared" ref="F438:F447" si="71">IF(E438&lt;&gt;0,E438/D438,"")</f>
        <v>0.57867132867132864</v>
      </c>
    </row>
    <row r="439" spans="1:6" x14ac:dyDescent="0.2">
      <c r="A439" s="26" t="s">
        <v>13</v>
      </c>
      <c r="B439" s="24">
        <v>2002</v>
      </c>
      <c r="C439" s="24">
        <v>113</v>
      </c>
      <c r="D439" s="21">
        <v>2115</v>
      </c>
      <c r="E439" s="24">
        <v>1432</v>
      </c>
      <c r="F439" s="22">
        <f t="shared" si="71"/>
        <v>0.67706855791962173</v>
      </c>
    </row>
    <row r="440" spans="1:6" x14ac:dyDescent="0.2">
      <c r="A440" s="26" t="s">
        <v>14</v>
      </c>
      <c r="B440" s="24">
        <v>873</v>
      </c>
      <c r="C440" s="24">
        <v>75</v>
      </c>
      <c r="D440" s="21">
        <v>948</v>
      </c>
      <c r="E440" s="24">
        <v>601</v>
      </c>
      <c r="F440" s="22">
        <f t="shared" si="71"/>
        <v>0.63396624472573837</v>
      </c>
    </row>
    <row r="441" spans="1:6" x14ac:dyDescent="0.2">
      <c r="A441" s="26" t="s">
        <v>15</v>
      </c>
      <c r="B441" s="24">
        <v>533</v>
      </c>
      <c r="C441" s="24">
        <v>35</v>
      </c>
      <c r="D441" s="21">
        <v>568</v>
      </c>
      <c r="E441" s="24">
        <v>370</v>
      </c>
      <c r="F441" s="22">
        <f t="shared" si="71"/>
        <v>0.65140845070422537</v>
      </c>
    </row>
    <row r="442" spans="1:6" x14ac:dyDescent="0.2">
      <c r="A442" s="26" t="s">
        <v>16</v>
      </c>
      <c r="B442" s="24">
        <v>1785</v>
      </c>
      <c r="C442" s="24">
        <v>148</v>
      </c>
      <c r="D442" s="21">
        <v>1933</v>
      </c>
      <c r="E442" s="24">
        <v>1205</v>
      </c>
      <c r="F442" s="22">
        <f t="shared" si="71"/>
        <v>0.6233833419555096</v>
      </c>
    </row>
    <row r="443" spans="1:6" x14ac:dyDescent="0.2">
      <c r="A443" s="26" t="s">
        <v>17</v>
      </c>
      <c r="B443" s="24">
        <v>1327</v>
      </c>
      <c r="C443" s="24">
        <v>126</v>
      </c>
      <c r="D443" s="21">
        <v>1453</v>
      </c>
      <c r="E443" s="24">
        <v>911</v>
      </c>
      <c r="F443" s="22">
        <f t="shared" si="71"/>
        <v>0.62697866483138331</v>
      </c>
    </row>
    <row r="444" spans="1:6" x14ac:dyDescent="0.2">
      <c r="A444" s="26" t="s">
        <v>18</v>
      </c>
      <c r="B444" s="24">
        <v>325</v>
      </c>
      <c r="C444" s="24">
        <v>23</v>
      </c>
      <c r="D444" s="21">
        <v>348</v>
      </c>
      <c r="E444" s="24">
        <v>238</v>
      </c>
      <c r="F444" s="22">
        <f t="shared" si="71"/>
        <v>0.68390804597701149</v>
      </c>
    </row>
    <row r="445" spans="1:6" x14ac:dyDescent="0.2">
      <c r="A445" s="26" t="s">
        <v>37</v>
      </c>
      <c r="B445" s="24">
        <v>1711</v>
      </c>
      <c r="C445" s="24">
        <v>152</v>
      </c>
      <c r="D445" s="21">
        <v>1863</v>
      </c>
      <c r="E445" s="24">
        <v>1245</v>
      </c>
      <c r="F445" s="22">
        <f t="shared" si="71"/>
        <v>0.66827697262479868</v>
      </c>
    </row>
    <row r="446" spans="1:6" x14ac:dyDescent="0.2">
      <c r="A446" s="26" t="s">
        <v>38</v>
      </c>
      <c r="B446" s="24">
        <v>1190</v>
      </c>
      <c r="C446" s="24">
        <v>101</v>
      </c>
      <c r="D446" s="21">
        <v>1291</v>
      </c>
      <c r="E446" s="24">
        <v>866</v>
      </c>
      <c r="F446" s="22">
        <f t="shared" si="71"/>
        <v>0.67079783113865221</v>
      </c>
    </row>
    <row r="447" spans="1:6" x14ac:dyDescent="0.2">
      <c r="A447" s="26" t="s">
        <v>39</v>
      </c>
      <c r="B447" s="24">
        <v>215</v>
      </c>
      <c r="C447" s="24">
        <v>11</v>
      </c>
      <c r="D447" s="21">
        <v>226</v>
      </c>
      <c r="E447" s="24">
        <v>148</v>
      </c>
      <c r="F447" s="22">
        <f t="shared" si="71"/>
        <v>0.65486725663716816</v>
      </c>
    </row>
    <row r="448" spans="1:6" x14ac:dyDescent="0.2">
      <c r="A448" s="25" t="s">
        <v>1</v>
      </c>
      <c r="B448" s="9">
        <f t="shared" ref="B448:E448" si="72">SUM(B438:B447)</f>
        <v>10991</v>
      </c>
      <c r="C448" s="9">
        <f t="shared" si="72"/>
        <v>898</v>
      </c>
      <c r="D448" s="9">
        <f t="shared" si="72"/>
        <v>11889</v>
      </c>
      <c r="E448" s="9">
        <f t="shared" si="72"/>
        <v>7678</v>
      </c>
      <c r="F448" s="14">
        <f t="shared" ref="F448" si="73">E448/D448</f>
        <v>0.64580704853225668</v>
      </c>
    </row>
    <row r="449" spans="1:6" x14ac:dyDescent="0.2">
      <c r="A449" s="26"/>
    </row>
    <row r="450" spans="1:6" x14ac:dyDescent="0.2">
      <c r="A450" s="27" t="s">
        <v>269</v>
      </c>
    </row>
    <row r="451" spans="1:6" x14ac:dyDescent="0.2">
      <c r="A451" s="26" t="s">
        <v>270</v>
      </c>
      <c r="B451" s="24">
        <v>599</v>
      </c>
      <c r="C451" s="24">
        <v>36</v>
      </c>
      <c r="D451" s="21">
        <f>599+36</f>
        <v>635</v>
      </c>
      <c r="E451" s="24">
        <v>434</v>
      </c>
      <c r="F451" s="22">
        <f t="shared" ref="F451:F461" si="74">IF(E451&lt;&gt;0,E451/D451,"")</f>
        <v>0.68346456692913382</v>
      </c>
    </row>
    <row r="452" spans="1:6" x14ac:dyDescent="0.2">
      <c r="A452" s="26" t="s">
        <v>271</v>
      </c>
      <c r="B452" s="24">
        <v>492</v>
      </c>
      <c r="C452" s="24">
        <v>43</v>
      </c>
      <c r="D452" s="21">
        <f>492+43</f>
        <v>535</v>
      </c>
      <c r="E452" s="24">
        <v>339</v>
      </c>
      <c r="F452" s="22">
        <f t="shared" si="74"/>
        <v>0.63364485981308416</v>
      </c>
    </row>
    <row r="453" spans="1:6" x14ac:dyDescent="0.2">
      <c r="A453" s="26" t="s">
        <v>272</v>
      </c>
      <c r="B453" s="24">
        <v>339</v>
      </c>
      <c r="C453" s="24">
        <v>32</v>
      </c>
      <c r="D453" s="21">
        <f>339+32</f>
        <v>371</v>
      </c>
      <c r="E453" s="24">
        <v>239</v>
      </c>
      <c r="F453" s="22">
        <f t="shared" si="74"/>
        <v>0.64420485175202158</v>
      </c>
    </row>
    <row r="454" spans="1:6" x14ac:dyDescent="0.2">
      <c r="A454" s="26" t="s">
        <v>273</v>
      </c>
      <c r="B454" s="24">
        <v>529</v>
      </c>
      <c r="C454" s="24">
        <v>53</v>
      </c>
      <c r="D454" s="21">
        <f>529+53</f>
        <v>582</v>
      </c>
      <c r="E454" s="24">
        <v>415</v>
      </c>
      <c r="F454" s="22">
        <f t="shared" si="74"/>
        <v>0.71305841924398627</v>
      </c>
    </row>
    <row r="455" spans="1:6" x14ac:dyDescent="0.2">
      <c r="A455" s="26" t="s">
        <v>274</v>
      </c>
      <c r="B455" s="24">
        <v>427</v>
      </c>
      <c r="C455" s="24">
        <v>39</v>
      </c>
      <c r="D455" s="21">
        <f>427+39</f>
        <v>466</v>
      </c>
      <c r="E455" s="24">
        <v>393</v>
      </c>
      <c r="F455" s="22">
        <f t="shared" si="74"/>
        <v>0.8433476394849786</v>
      </c>
    </row>
    <row r="456" spans="1:6" x14ac:dyDescent="0.2">
      <c r="A456" s="26" t="s">
        <v>275</v>
      </c>
      <c r="B456" s="24">
        <v>352</v>
      </c>
      <c r="C456" s="24">
        <v>25</v>
      </c>
      <c r="D456" s="21">
        <f>352+25</f>
        <v>377</v>
      </c>
      <c r="E456" s="24">
        <v>286</v>
      </c>
      <c r="F456" s="22">
        <f t="shared" si="74"/>
        <v>0.75862068965517238</v>
      </c>
    </row>
    <row r="457" spans="1:6" x14ac:dyDescent="0.2">
      <c r="A457" s="26" t="s">
        <v>276</v>
      </c>
      <c r="B457" s="24">
        <v>503</v>
      </c>
      <c r="C457" s="24">
        <v>32</v>
      </c>
      <c r="D457" s="21">
        <f>503+32</f>
        <v>535</v>
      </c>
      <c r="E457" s="24">
        <v>401</v>
      </c>
      <c r="F457" s="22">
        <f t="shared" si="74"/>
        <v>0.74953271028037383</v>
      </c>
    </row>
    <row r="458" spans="1:6" x14ac:dyDescent="0.2">
      <c r="A458" s="26" t="s">
        <v>277</v>
      </c>
      <c r="B458" s="24">
        <v>574</v>
      </c>
      <c r="C458" s="24">
        <v>37</v>
      </c>
      <c r="D458" s="21">
        <f>574+37</f>
        <v>611</v>
      </c>
      <c r="E458" s="24">
        <v>469</v>
      </c>
      <c r="F458" s="22">
        <f t="shared" si="74"/>
        <v>0.7675941080196399</v>
      </c>
    </row>
    <row r="459" spans="1:6" x14ac:dyDescent="0.2">
      <c r="A459" s="26" t="s">
        <v>278</v>
      </c>
      <c r="B459" s="24">
        <v>500</v>
      </c>
      <c r="C459" s="24">
        <v>59</v>
      </c>
      <c r="D459" s="21">
        <v>559</v>
      </c>
      <c r="E459" s="24">
        <v>364</v>
      </c>
      <c r="F459" s="22">
        <f t="shared" si="74"/>
        <v>0.65116279069767447</v>
      </c>
    </row>
    <row r="460" spans="1:6" x14ac:dyDescent="0.2">
      <c r="A460" s="26" t="s">
        <v>279</v>
      </c>
      <c r="B460" s="24">
        <v>490</v>
      </c>
      <c r="C460" s="24">
        <v>38</v>
      </c>
      <c r="D460" s="21">
        <f>490+38</f>
        <v>528</v>
      </c>
      <c r="E460" s="24">
        <v>390</v>
      </c>
      <c r="F460" s="22">
        <f t="shared" si="74"/>
        <v>0.73863636363636365</v>
      </c>
    </row>
    <row r="461" spans="1:6" x14ac:dyDescent="0.2">
      <c r="A461" s="26" t="s">
        <v>280</v>
      </c>
      <c r="B461" s="24">
        <v>400</v>
      </c>
      <c r="C461" s="24">
        <v>24</v>
      </c>
      <c r="D461" s="21">
        <v>424</v>
      </c>
      <c r="E461" s="24">
        <v>306</v>
      </c>
      <c r="F461" s="22">
        <f t="shared" si="74"/>
        <v>0.72169811320754718</v>
      </c>
    </row>
    <row r="462" spans="1:6" x14ac:dyDescent="0.2">
      <c r="A462" s="25" t="s">
        <v>1</v>
      </c>
      <c r="B462" s="9">
        <f>SUM(B451:B461)</f>
        <v>5205</v>
      </c>
      <c r="C462" s="9">
        <f>SUM(C451:C461)</f>
        <v>418</v>
      </c>
      <c r="D462" s="9">
        <f>SUM(D451:D461)</f>
        <v>5623</v>
      </c>
      <c r="E462" s="9">
        <f>SUM(E451:E461)</f>
        <v>4036</v>
      </c>
      <c r="F462" s="14">
        <f t="shared" ref="F462" si="75">E462/D462</f>
        <v>0.71776631691268011</v>
      </c>
    </row>
    <row r="463" spans="1:6" x14ac:dyDescent="0.2">
      <c r="A463" s="26"/>
    </row>
    <row r="464" spans="1:6" x14ac:dyDescent="0.2">
      <c r="A464" s="25" t="s">
        <v>281</v>
      </c>
      <c r="B464" s="9">
        <f>B448+B432+B426+B462</f>
        <v>22725</v>
      </c>
      <c r="C464" s="9">
        <f>C448+C432+C426+C462</f>
        <v>1888</v>
      </c>
      <c r="D464" s="9">
        <f>D448+D432+D426+D462</f>
        <v>24613</v>
      </c>
      <c r="E464" s="9">
        <f>E448+E432+E426+E462</f>
        <v>16568</v>
      </c>
      <c r="F464" s="14">
        <f t="shared" ref="F464" si="76">E464/D464</f>
        <v>0.67314021045788808</v>
      </c>
    </row>
    <row r="465" spans="1:6" x14ac:dyDescent="0.2">
      <c r="A465" s="26"/>
    </row>
    <row r="466" spans="1:6" x14ac:dyDescent="0.2">
      <c r="A466" s="25" t="s">
        <v>282</v>
      </c>
      <c r="B466" s="6"/>
      <c r="C466" s="6"/>
      <c r="D466" s="6"/>
      <c r="E466" s="6"/>
      <c r="F466" s="11"/>
    </row>
    <row r="467" spans="1:6" x14ac:dyDescent="0.2">
      <c r="A467" s="26"/>
      <c r="B467" s="8"/>
      <c r="C467" s="8"/>
      <c r="D467" s="8"/>
      <c r="E467" s="8"/>
      <c r="F467" s="12"/>
    </row>
    <row r="468" spans="1:6" x14ac:dyDescent="0.2">
      <c r="A468" s="27" t="s">
        <v>265</v>
      </c>
    </row>
    <row r="469" spans="1:6" x14ac:dyDescent="0.2">
      <c r="A469" s="31" t="s">
        <v>284</v>
      </c>
      <c r="B469" s="44">
        <v>601</v>
      </c>
      <c r="C469" s="44">
        <v>106</v>
      </c>
      <c r="D469" s="45">
        <f t="shared" ref="D469:D482" si="77">IF(C469&lt;&gt;0,C469+B469,"")</f>
        <v>707</v>
      </c>
      <c r="E469" s="44">
        <v>416</v>
      </c>
      <c r="F469" s="46">
        <f t="shared" ref="F469:F482" si="78">IF(E469&lt;&gt;0,E469/D469,"")</f>
        <v>0.5884016973125884</v>
      </c>
    </row>
    <row r="470" spans="1:6" x14ac:dyDescent="0.2">
      <c r="A470" s="31" t="s">
        <v>285</v>
      </c>
      <c r="B470" s="44">
        <v>1122</v>
      </c>
      <c r="C470" s="44">
        <v>107</v>
      </c>
      <c r="D470" s="45">
        <f t="shared" si="77"/>
        <v>1229</v>
      </c>
      <c r="E470" s="44">
        <v>816</v>
      </c>
      <c r="F470" s="46">
        <f t="shared" si="78"/>
        <v>0.66395443449959313</v>
      </c>
    </row>
    <row r="471" spans="1:6" x14ac:dyDescent="0.2">
      <c r="A471" s="26" t="s">
        <v>286</v>
      </c>
      <c r="B471" s="44">
        <v>1531</v>
      </c>
      <c r="C471" s="44">
        <v>157</v>
      </c>
      <c r="D471" s="45">
        <f t="shared" si="77"/>
        <v>1688</v>
      </c>
      <c r="E471" s="44">
        <v>1052</v>
      </c>
      <c r="F471" s="46">
        <f t="shared" si="78"/>
        <v>0.62322274881516593</v>
      </c>
    </row>
    <row r="472" spans="1:6" x14ac:dyDescent="0.2">
      <c r="A472" s="26" t="s">
        <v>287</v>
      </c>
      <c r="B472" s="44">
        <v>1551</v>
      </c>
      <c r="C472" s="44">
        <v>174</v>
      </c>
      <c r="D472" s="45">
        <f t="shared" si="77"/>
        <v>1725</v>
      </c>
      <c r="E472" s="44">
        <v>1021</v>
      </c>
      <c r="F472" s="46">
        <f t="shared" si="78"/>
        <v>0.59188405797101451</v>
      </c>
    </row>
    <row r="473" spans="1:6" x14ac:dyDescent="0.2">
      <c r="A473" s="26" t="s">
        <v>288</v>
      </c>
      <c r="B473" s="44">
        <v>673</v>
      </c>
      <c r="C473" s="44">
        <v>86</v>
      </c>
      <c r="D473" s="45">
        <f t="shared" si="77"/>
        <v>759</v>
      </c>
      <c r="E473" s="44">
        <v>390</v>
      </c>
      <c r="F473" s="46">
        <f t="shared" si="78"/>
        <v>0.51383399209486169</v>
      </c>
    </row>
    <row r="474" spans="1:6" x14ac:dyDescent="0.2">
      <c r="A474" s="26" t="s">
        <v>289</v>
      </c>
      <c r="B474" s="44">
        <v>1762</v>
      </c>
      <c r="C474" s="44">
        <v>180</v>
      </c>
      <c r="D474" s="45">
        <f t="shared" si="77"/>
        <v>1942</v>
      </c>
      <c r="E474" s="44">
        <v>1232</v>
      </c>
      <c r="F474" s="46">
        <f t="shared" si="78"/>
        <v>0.63439752832131824</v>
      </c>
    </row>
    <row r="475" spans="1:6" x14ac:dyDescent="0.2">
      <c r="A475" s="26" t="s">
        <v>290</v>
      </c>
      <c r="B475" s="44">
        <v>1498</v>
      </c>
      <c r="C475" s="44">
        <v>155</v>
      </c>
      <c r="D475" s="45">
        <f t="shared" si="77"/>
        <v>1653</v>
      </c>
      <c r="E475" s="44">
        <v>1101</v>
      </c>
      <c r="F475" s="46">
        <f t="shared" si="78"/>
        <v>0.66606170598911074</v>
      </c>
    </row>
    <row r="476" spans="1:6" x14ac:dyDescent="0.2">
      <c r="A476" s="26" t="s">
        <v>291</v>
      </c>
      <c r="B476" s="44">
        <v>1533</v>
      </c>
      <c r="C476" s="44">
        <v>171</v>
      </c>
      <c r="D476" s="45">
        <f t="shared" si="77"/>
        <v>1704</v>
      </c>
      <c r="E476" s="44">
        <v>1125</v>
      </c>
      <c r="F476" s="46">
        <f t="shared" si="78"/>
        <v>0.66021126760563376</v>
      </c>
    </row>
    <row r="477" spans="1:6" x14ac:dyDescent="0.2">
      <c r="A477" s="26" t="s">
        <v>292</v>
      </c>
      <c r="B477" s="44">
        <v>1213</v>
      </c>
      <c r="C477" s="44">
        <v>137</v>
      </c>
      <c r="D477" s="45">
        <f t="shared" si="77"/>
        <v>1350</v>
      </c>
      <c r="E477" s="44">
        <v>789</v>
      </c>
      <c r="F477" s="46">
        <f t="shared" si="78"/>
        <v>0.58444444444444443</v>
      </c>
    </row>
    <row r="478" spans="1:6" x14ac:dyDescent="0.2">
      <c r="A478" s="26" t="s">
        <v>293</v>
      </c>
      <c r="B478" s="44">
        <v>2703</v>
      </c>
      <c r="C478" s="44">
        <v>396</v>
      </c>
      <c r="D478" s="45">
        <f t="shared" si="77"/>
        <v>3099</v>
      </c>
      <c r="E478" s="44">
        <v>1921</v>
      </c>
      <c r="F478" s="46">
        <f t="shared" si="78"/>
        <v>0.61987737979993551</v>
      </c>
    </row>
    <row r="479" spans="1:6" x14ac:dyDescent="0.2">
      <c r="A479" s="26" t="s">
        <v>294</v>
      </c>
      <c r="B479" s="44">
        <v>1334</v>
      </c>
      <c r="C479" s="44">
        <v>173</v>
      </c>
      <c r="D479" s="45">
        <f t="shared" si="77"/>
        <v>1507</v>
      </c>
      <c r="E479" s="44">
        <v>940</v>
      </c>
      <c r="F479" s="46">
        <f t="shared" si="78"/>
        <v>0.62375580623755811</v>
      </c>
    </row>
    <row r="480" spans="1:6" x14ac:dyDescent="0.2">
      <c r="A480" s="26" t="s">
        <v>295</v>
      </c>
      <c r="B480" s="44">
        <v>996</v>
      </c>
      <c r="C480" s="44">
        <v>127</v>
      </c>
      <c r="D480" s="45">
        <f t="shared" si="77"/>
        <v>1123</v>
      </c>
      <c r="E480" s="44">
        <v>641</v>
      </c>
      <c r="F480" s="46">
        <f t="shared" si="78"/>
        <v>0.57079252003561887</v>
      </c>
    </row>
    <row r="481" spans="1:6" x14ac:dyDescent="0.2">
      <c r="A481" s="26" t="s">
        <v>296</v>
      </c>
      <c r="B481" s="44">
        <v>1142</v>
      </c>
      <c r="C481" s="44">
        <v>180</v>
      </c>
      <c r="D481" s="45">
        <f t="shared" si="77"/>
        <v>1322</v>
      </c>
      <c r="E481" s="44">
        <v>767</v>
      </c>
      <c r="F481" s="46">
        <f t="shared" si="78"/>
        <v>0.58018154311649017</v>
      </c>
    </row>
    <row r="482" spans="1:6" x14ac:dyDescent="0.2">
      <c r="A482" s="26" t="s">
        <v>297</v>
      </c>
      <c r="B482" s="44">
        <v>478</v>
      </c>
      <c r="C482" s="44">
        <v>40</v>
      </c>
      <c r="D482" s="45">
        <f t="shared" si="77"/>
        <v>518</v>
      </c>
      <c r="E482" s="44">
        <v>379</v>
      </c>
      <c r="F482" s="46">
        <f t="shared" si="78"/>
        <v>0.73166023166023164</v>
      </c>
    </row>
    <row r="483" spans="1:6" x14ac:dyDescent="0.2">
      <c r="A483" s="25" t="s">
        <v>283</v>
      </c>
      <c r="B483" s="9">
        <f t="shared" ref="B483:E483" si="79">SUM(B469:B482)</f>
        <v>18137</v>
      </c>
      <c r="C483" s="9">
        <f t="shared" si="79"/>
        <v>2189</v>
      </c>
      <c r="D483" s="9">
        <f t="shared" si="79"/>
        <v>20326</v>
      </c>
      <c r="E483" s="9">
        <f t="shared" si="79"/>
        <v>12590</v>
      </c>
      <c r="F483" s="14">
        <f t="shared" ref="F483" si="80">E483/D483</f>
        <v>0.61940371937420058</v>
      </c>
    </row>
    <row r="484" spans="1:6" x14ac:dyDescent="0.2">
      <c r="A484" s="25"/>
      <c r="B484" s="9"/>
      <c r="C484" s="9"/>
      <c r="D484" s="9"/>
      <c r="E484" s="9"/>
      <c r="F484" s="14"/>
    </row>
    <row r="485" spans="1:6" x14ac:dyDescent="0.2">
      <c r="A485" s="26"/>
    </row>
    <row r="486" spans="1:6" x14ac:dyDescent="0.2">
      <c r="A486" s="25" t="s">
        <v>298</v>
      </c>
      <c r="B486" s="6"/>
      <c r="C486" s="6"/>
      <c r="D486" s="6"/>
      <c r="E486" s="6"/>
      <c r="F486" s="11"/>
    </row>
    <row r="487" spans="1:6" x14ac:dyDescent="0.2">
      <c r="A487" s="26"/>
      <c r="B487" s="8"/>
      <c r="C487" s="8"/>
      <c r="D487" s="8"/>
      <c r="E487" s="8"/>
      <c r="F487" s="12"/>
    </row>
    <row r="488" spans="1:6" x14ac:dyDescent="0.2">
      <c r="A488" s="27" t="s">
        <v>265</v>
      </c>
    </row>
    <row r="489" spans="1:6" x14ac:dyDescent="0.2">
      <c r="A489" s="31" t="s">
        <v>300</v>
      </c>
      <c r="B489" s="44">
        <v>1515</v>
      </c>
      <c r="C489" s="44">
        <v>135</v>
      </c>
      <c r="D489" s="45">
        <f t="shared" ref="D489:D507" si="81">IF(C489&lt;&gt;0,C489+B489,"")</f>
        <v>1650</v>
      </c>
      <c r="E489" s="44">
        <v>1058</v>
      </c>
      <c r="F489" s="46">
        <f t="shared" ref="F489:F507" si="82">IF(E489&lt;&gt;0,E489/D489,"")</f>
        <v>0.64121212121212123</v>
      </c>
    </row>
    <row r="490" spans="1:6" x14ac:dyDescent="0.2">
      <c r="A490" s="31" t="s">
        <v>301</v>
      </c>
      <c r="B490" s="44">
        <v>1772</v>
      </c>
      <c r="C490" s="44">
        <v>162</v>
      </c>
      <c r="D490" s="45">
        <f t="shared" si="81"/>
        <v>1934</v>
      </c>
      <c r="E490" s="44">
        <v>1386</v>
      </c>
      <c r="F490" s="46">
        <f t="shared" si="82"/>
        <v>0.71664943123061009</v>
      </c>
    </row>
    <row r="491" spans="1:6" x14ac:dyDescent="0.2">
      <c r="A491" s="26" t="s">
        <v>302</v>
      </c>
      <c r="B491" s="44">
        <v>1002</v>
      </c>
      <c r="C491" s="44">
        <v>110</v>
      </c>
      <c r="D491" s="45">
        <f t="shared" si="81"/>
        <v>1112</v>
      </c>
      <c r="E491" s="44">
        <v>788</v>
      </c>
      <c r="F491" s="46">
        <f t="shared" si="82"/>
        <v>0.70863309352517989</v>
      </c>
    </row>
    <row r="492" spans="1:6" x14ac:dyDescent="0.2">
      <c r="A492" s="26" t="s">
        <v>303</v>
      </c>
      <c r="B492" s="44">
        <v>1961</v>
      </c>
      <c r="C492" s="44">
        <v>212</v>
      </c>
      <c r="D492" s="45">
        <f t="shared" si="81"/>
        <v>2173</v>
      </c>
      <c r="E492" s="44">
        <v>1527</v>
      </c>
      <c r="F492" s="46">
        <f t="shared" si="82"/>
        <v>0.70271514035895077</v>
      </c>
    </row>
    <row r="493" spans="1:6" x14ac:dyDescent="0.2">
      <c r="A493" s="26" t="s">
        <v>304</v>
      </c>
      <c r="B493" s="44">
        <v>1592</v>
      </c>
      <c r="C493" s="44">
        <v>178</v>
      </c>
      <c r="D493" s="45">
        <f t="shared" si="81"/>
        <v>1770</v>
      </c>
      <c r="E493" s="44">
        <v>1279</v>
      </c>
      <c r="F493" s="46">
        <f t="shared" si="82"/>
        <v>0.72259887005649714</v>
      </c>
    </row>
    <row r="494" spans="1:6" x14ac:dyDescent="0.2">
      <c r="A494" s="26" t="s">
        <v>305</v>
      </c>
      <c r="B494" s="44">
        <v>1574</v>
      </c>
      <c r="C494" s="44">
        <v>176</v>
      </c>
      <c r="D494" s="45">
        <f t="shared" si="81"/>
        <v>1750</v>
      </c>
      <c r="E494" s="44">
        <v>1070</v>
      </c>
      <c r="F494" s="46">
        <f t="shared" si="82"/>
        <v>0.61142857142857143</v>
      </c>
    </row>
    <row r="495" spans="1:6" x14ac:dyDescent="0.2">
      <c r="A495" s="26" t="s">
        <v>306</v>
      </c>
      <c r="B495" s="44">
        <v>1039</v>
      </c>
      <c r="C495" s="44">
        <v>86</v>
      </c>
      <c r="D495" s="45">
        <f t="shared" si="81"/>
        <v>1125</v>
      </c>
      <c r="E495" s="44">
        <v>780</v>
      </c>
      <c r="F495" s="46">
        <f t="shared" si="82"/>
        <v>0.69333333333333336</v>
      </c>
    </row>
    <row r="496" spans="1:6" x14ac:dyDescent="0.2">
      <c r="A496" s="26" t="s">
        <v>307</v>
      </c>
      <c r="B496" s="44">
        <v>730</v>
      </c>
      <c r="C496" s="44">
        <v>59</v>
      </c>
      <c r="D496" s="45">
        <f t="shared" si="81"/>
        <v>789</v>
      </c>
      <c r="E496" s="44">
        <v>592</v>
      </c>
      <c r="F496" s="46">
        <f t="shared" si="82"/>
        <v>0.75031685678073512</v>
      </c>
    </row>
    <row r="497" spans="1:6" x14ac:dyDescent="0.2">
      <c r="A497" s="26" t="s">
        <v>308</v>
      </c>
      <c r="B497" s="44">
        <v>624</v>
      </c>
      <c r="C497" s="44">
        <v>40</v>
      </c>
      <c r="D497" s="45">
        <f t="shared" si="81"/>
        <v>664</v>
      </c>
      <c r="E497" s="44">
        <v>515</v>
      </c>
      <c r="F497" s="46">
        <f t="shared" si="82"/>
        <v>0.7756024096385542</v>
      </c>
    </row>
    <row r="498" spans="1:6" x14ac:dyDescent="0.2">
      <c r="A498" s="26" t="s">
        <v>309</v>
      </c>
      <c r="B498" s="44">
        <v>1216</v>
      </c>
      <c r="C498" s="44">
        <v>107</v>
      </c>
      <c r="D498" s="45">
        <f t="shared" si="81"/>
        <v>1323</v>
      </c>
      <c r="E498" s="44">
        <v>909</v>
      </c>
      <c r="F498" s="46">
        <f t="shared" si="82"/>
        <v>0.68707482993197277</v>
      </c>
    </row>
    <row r="499" spans="1:6" x14ac:dyDescent="0.2">
      <c r="A499" s="26" t="s">
        <v>310</v>
      </c>
      <c r="B499" s="44">
        <v>909</v>
      </c>
      <c r="C499" s="44">
        <v>76</v>
      </c>
      <c r="D499" s="45">
        <f t="shared" si="81"/>
        <v>985</v>
      </c>
      <c r="E499" s="44">
        <v>633</v>
      </c>
      <c r="F499" s="46">
        <f t="shared" si="82"/>
        <v>0.64263959390862946</v>
      </c>
    </row>
    <row r="500" spans="1:6" x14ac:dyDescent="0.2">
      <c r="A500" s="26" t="s">
        <v>311</v>
      </c>
      <c r="B500" s="44">
        <v>1130</v>
      </c>
      <c r="C500" s="44">
        <v>92</v>
      </c>
      <c r="D500" s="45">
        <f t="shared" si="81"/>
        <v>1222</v>
      </c>
      <c r="E500" s="44">
        <v>875</v>
      </c>
      <c r="F500" s="46">
        <f t="shared" si="82"/>
        <v>0.71603927986906712</v>
      </c>
    </row>
    <row r="501" spans="1:6" x14ac:dyDescent="0.2">
      <c r="A501" s="26" t="s">
        <v>312</v>
      </c>
      <c r="B501" s="44">
        <v>627</v>
      </c>
      <c r="C501" s="44">
        <v>29</v>
      </c>
      <c r="D501" s="45">
        <f t="shared" si="81"/>
        <v>656</v>
      </c>
      <c r="E501" s="44">
        <v>427</v>
      </c>
      <c r="F501" s="46">
        <f t="shared" si="82"/>
        <v>0.65091463414634143</v>
      </c>
    </row>
    <row r="502" spans="1:6" x14ac:dyDescent="0.2">
      <c r="A502" s="26" t="s">
        <v>313</v>
      </c>
      <c r="B502" s="44">
        <v>1264</v>
      </c>
      <c r="C502" s="44">
        <v>126</v>
      </c>
      <c r="D502" s="45">
        <f t="shared" si="81"/>
        <v>1390</v>
      </c>
      <c r="E502" s="44">
        <v>969</v>
      </c>
      <c r="F502" s="46">
        <f t="shared" si="82"/>
        <v>0.69712230215827342</v>
      </c>
    </row>
    <row r="503" spans="1:6" x14ac:dyDescent="0.2">
      <c r="A503" s="26" t="s">
        <v>314</v>
      </c>
      <c r="B503" s="44">
        <v>2127</v>
      </c>
      <c r="C503" s="44">
        <v>219</v>
      </c>
      <c r="D503" s="45">
        <f t="shared" si="81"/>
        <v>2346</v>
      </c>
      <c r="E503" s="44">
        <v>1619</v>
      </c>
      <c r="F503" s="46">
        <f t="shared" si="82"/>
        <v>0.69011082693947146</v>
      </c>
    </row>
    <row r="504" spans="1:6" x14ac:dyDescent="0.2">
      <c r="A504" s="26" t="s">
        <v>315</v>
      </c>
      <c r="B504" s="44">
        <v>2112</v>
      </c>
      <c r="C504" s="44">
        <v>209</v>
      </c>
      <c r="D504" s="45">
        <f t="shared" si="81"/>
        <v>2321</v>
      </c>
      <c r="E504" s="44">
        <v>1449</v>
      </c>
      <c r="F504" s="46">
        <f t="shared" si="82"/>
        <v>0.62429987074536841</v>
      </c>
    </row>
    <row r="505" spans="1:6" x14ac:dyDescent="0.2">
      <c r="A505" s="26" t="s">
        <v>316</v>
      </c>
      <c r="B505" s="44">
        <v>2288</v>
      </c>
      <c r="C505" s="44">
        <v>187</v>
      </c>
      <c r="D505" s="45">
        <f t="shared" si="81"/>
        <v>2475</v>
      </c>
      <c r="E505" s="44">
        <v>1792</v>
      </c>
      <c r="F505" s="46">
        <f t="shared" si="82"/>
        <v>0.72404040404040404</v>
      </c>
    </row>
    <row r="506" spans="1:6" x14ac:dyDescent="0.2">
      <c r="A506" s="26" t="s">
        <v>317</v>
      </c>
      <c r="B506" s="44">
        <v>559</v>
      </c>
      <c r="C506" s="44">
        <v>41</v>
      </c>
      <c r="D506" s="45">
        <f t="shared" si="81"/>
        <v>600</v>
      </c>
      <c r="E506" s="44">
        <v>464</v>
      </c>
      <c r="F506" s="46">
        <f t="shared" si="82"/>
        <v>0.77333333333333332</v>
      </c>
    </row>
    <row r="507" spans="1:6" x14ac:dyDescent="0.2">
      <c r="A507" s="26" t="s">
        <v>318</v>
      </c>
      <c r="B507" s="44">
        <v>365</v>
      </c>
      <c r="C507" s="44">
        <v>44</v>
      </c>
      <c r="D507" s="45">
        <f t="shared" si="81"/>
        <v>409</v>
      </c>
      <c r="E507" s="44">
        <v>251</v>
      </c>
      <c r="F507" s="46">
        <f t="shared" si="82"/>
        <v>0.61369193154034229</v>
      </c>
    </row>
    <row r="508" spans="1:6" x14ac:dyDescent="0.2">
      <c r="A508" s="25" t="s">
        <v>299</v>
      </c>
      <c r="B508" s="9">
        <f t="shared" ref="B508:E508" si="83">SUM(B489:B507)</f>
        <v>24406</v>
      </c>
      <c r="C508" s="9">
        <f t="shared" si="83"/>
        <v>2288</v>
      </c>
      <c r="D508" s="9">
        <f t="shared" si="83"/>
        <v>26694</v>
      </c>
      <c r="E508" s="9">
        <f t="shared" si="83"/>
        <v>18383</v>
      </c>
      <c r="F508" s="14">
        <f t="shared" ref="F508" si="84">E508/D508</f>
        <v>0.68865662695736873</v>
      </c>
    </row>
    <row r="509" spans="1:6" x14ac:dyDescent="0.2">
      <c r="A509" s="26"/>
    </row>
    <row r="510" spans="1:6" x14ac:dyDescent="0.2">
      <c r="A510" s="25" t="s">
        <v>319</v>
      </c>
      <c r="B510" s="6"/>
      <c r="C510" s="6"/>
      <c r="D510" s="6"/>
      <c r="E510" s="6"/>
      <c r="F510" s="11"/>
    </row>
    <row r="511" spans="1:6" x14ac:dyDescent="0.2">
      <c r="A511" s="26"/>
      <c r="B511" s="8"/>
      <c r="C511" s="8"/>
      <c r="D511" s="8"/>
      <c r="E511" s="8"/>
      <c r="F511" s="12"/>
    </row>
    <row r="512" spans="1:6" x14ac:dyDescent="0.2">
      <c r="A512" s="27" t="s">
        <v>265</v>
      </c>
    </row>
    <row r="513" spans="1:6" x14ac:dyDescent="0.2">
      <c r="A513" s="31" t="s">
        <v>321</v>
      </c>
      <c r="B513" s="44">
        <v>1414</v>
      </c>
      <c r="C513" s="44">
        <v>175</v>
      </c>
      <c r="D513" s="45">
        <f t="shared" ref="D513:D526" si="85">IF(C513&lt;&gt;0,C513+B513,"")</f>
        <v>1589</v>
      </c>
      <c r="E513" s="44">
        <v>939</v>
      </c>
      <c r="F513" s="46">
        <f t="shared" ref="F513:F526" si="86">IF(E513&lt;&gt;0,E513/D513,"")</f>
        <v>0.59093769666456886</v>
      </c>
    </row>
    <row r="514" spans="1:6" x14ac:dyDescent="0.2">
      <c r="A514" s="31" t="s">
        <v>322</v>
      </c>
      <c r="B514" s="44">
        <v>916</v>
      </c>
      <c r="C514" s="44">
        <v>96</v>
      </c>
      <c r="D514" s="45">
        <f t="shared" si="85"/>
        <v>1012</v>
      </c>
      <c r="E514" s="44">
        <v>662</v>
      </c>
      <c r="F514" s="46">
        <f t="shared" si="86"/>
        <v>0.6541501976284585</v>
      </c>
    </row>
    <row r="515" spans="1:6" x14ac:dyDescent="0.2">
      <c r="A515" s="26" t="s">
        <v>323</v>
      </c>
      <c r="B515" s="44">
        <v>1475</v>
      </c>
      <c r="C515" s="44">
        <v>149</v>
      </c>
      <c r="D515" s="45">
        <f t="shared" si="85"/>
        <v>1624</v>
      </c>
      <c r="E515" s="44">
        <v>1067</v>
      </c>
      <c r="F515" s="46">
        <f t="shared" si="86"/>
        <v>0.65701970443349755</v>
      </c>
    </row>
    <row r="516" spans="1:6" x14ac:dyDescent="0.2">
      <c r="A516" s="26" t="s">
        <v>324</v>
      </c>
      <c r="B516" s="44">
        <v>1700</v>
      </c>
      <c r="C516" s="44">
        <v>228</v>
      </c>
      <c r="D516" s="45">
        <f t="shared" si="85"/>
        <v>1928</v>
      </c>
      <c r="E516" s="44">
        <v>1133</v>
      </c>
      <c r="F516" s="46">
        <f t="shared" si="86"/>
        <v>0.58765560165975106</v>
      </c>
    </row>
    <row r="517" spans="1:6" x14ac:dyDescent="0.2">
      <c r="A517" s="26" t="s">
        <v>325</v>
      </c>
      <c r="B517" s="44">
        <v>1939</v>
      </c>
      <c r="C517" s="44">
        <v>257</v>
      </c>
      <c r="D517" s="45">
        <f t="shared" si="85"/>
        <v>2196</v>
      </c>
      <c r="E517" s="44">
        <v>1452</v>
      </c>
      <c r="F517" s="46">
        <f t="shared" si="86"/>
        <v>0.66120218579234968</v>
      </c>
    </row>
    <row r="518" spans="1:6" x14ac:dyDescent="0.2">
      <c r="A518" s="26" t="s">
        <v>326</v>
      </c>
      <c r="B518" s="44">
        <v>1634</v>
      </c>
      <c r="C518" s="44">
        <v>208</v>
      </c>
      <c r="D518" s="45">
        <f t="shared" si="85"/>
        <v>1842</v>
      </c>
      <c r="E518" s="44">
        <v>1082</v>
      </c>
      <c r="F518" s="46">
        <f t="shared" si="86"/>
        <v>0.58740499457111839</v>
      </c>
    </row>
    <row r="519" spans="1:6" x14ac:dyDescent="0.2">
      <c r="A519" s="26" t="s">
        <v>327</v>
      </c>
      <c r="B519" s="44">
        <v>1288</v>
      </c>
      <c r="C519" s="44">
        <v>99</v>
      </c>
      <c r="D519" s="45">
        <f t="shared" si="85"/>
        <v>1387</v>
      </c>
      <c r="E519" s="44">
        <v>981</v>
      </c>
      <c r="F519" s="46">
        <f t="shared" si="86"/>
        <v>0.70728190338860852</v>
      </c>
    </row>
    <row r="520" spans="1:6" x14ac:dyDescent="0.2">
      <c r="A520" s="26" t="s">
        <v>328</v>
      </c>
      <c r="B520" s="44">
        <v>1204</v>
      </c>
      <c r="C520" s="44">
        <v>117</v>
      </c>
      <c r="D520" s="45">
        <f t="shared" si="85"/>
        <v>1321</v>
      </c>
      <c r="E520" s="44">
        <v>835</v>
      </c>
      <c r="F520" s="46">
        <f t="shared" si="86"/>
        <v>0.63209689629068888</v>
      </c>
    </row>
    <row r="521" spans="1:6" x14ac:dyDescent="0.2">
      <c r="A521" s="26" t="s">
        <v>329</v>
      </c>
      <c r="B521" s="44">
        <v>1466</v>
      </c>
      <c r="C521" s="44">
        <v>258</v>
      </c>
      <c r="D521" s="45">
        <f t="shared" si="85"/>
        <v>1724</v>
      </c>
      <c r="E521" s="44">
        <v>1021</v>
      </c>
      <c r="F521" s="46">
        <f t="shared" si="86"/>
        <v>0.59222737819025517</v>
      </c>
    </row>
    <row r="522" spans="1:6" x14ac:dyDescent="0.2">
      <c r="A522" s="26" t="s">
        <v>330</v>
      </c>
      <c r="B522" s="44">
        <v>1372</v>
      </c>
      <c r="C522" s="44">
        <v>128</v>
      </c>
      <c r="D522" s="45">
        <f t="shared" si="85"/>
        <v>1500</v>
      </c>
      <c r="E522" s="44">
        <v>1101</v>
      </c>
      <c r="F522" s="46">
        <f t="shared" si="86"/>
        <v>0.73399999999999999</v>
      </c>
    </row>
    <row r="523" spans="1:6" x14ac:dyDescent="0.2">
      <c r="A523" s="26" t="s">
        <v>331</v>
      </c>
      <c r="B523" s="44">
        <v>1606</v>
      </c>
      <c r="C523" s="44">
        <v>167</v>
      </c>
      <c r="D523" s="45">
        <f t="shared" si="85"/>
        <v>1773</v>
      </c>
      <c r="E523" s="44">
        <v>1114</v>
      </c>
      <c r="F523" s="46">
        <f t="shared" si="86"/>
        <v>0.62831359278059784</v>
      </c>
    </row>
    <row r="524" spans="1:6" x14ac:dyDescent="0.2">
      <c r="A524" s="26" t="s">
        <v>332</v>
      </c>
      <c r="B524" s="44">
        <v>1403</v>
      </c>
      <c r="C524" s="44">
        <v>180</v>
      </c>
      <c r="D524" s="45">
        <f t="shared" si="85"/>
        <v>1583</v>
      </c>
      <c r="E524" s="44">
        <v>947</v>
      </c>
      <c r="F524" s="46">
        <f t="shared" si="86"/>
        <v>0.59823120656980422</v>
      </c>
    </row>
    <row r="525" spans="1:6" x14ac:dyDescent="0.2">
      <c r="A525" s="26" t="s">
        <v>333</v>
      </c>
      <c r="B525" s="44">
        <v>1392</v>
      </c>
      <c r="C525" s="44">
        <v>174</v>
      </c>
      <c r="D525" s="45">
        <f t="shared" si="85"/>
        <v>1566</v>
      </c>
      <c r="E525" s="44">
        <v>904</v>
      </c>
      <c r="F525" s="46">
        <f t="shared" si="86"/>
        <v>0.57726692209450825</v>
      </c>
    </row>
    <row r="526" spans="1:6" x14ac:dyDescent="0.2">
      <c r="A526" s="26" t="s">
        <v>334</v>
      </c>
      <c r="B526" s="44">
        <v>1720</v>
      </c>
      <c r="C526" s="44">
        <v>186</v>
      </c>
      <c r="D526" s="45">
        <f t="shared" si="85"/>
        <v>1906</v>
      </c>
      <c r="E526" s="44">
        <v>1191</v>
      </c>
      <c r="F526" s="46">
        <f t="shared" si="86"/>
        <v>0.62486883525708292</v>
      </c>
    </row>
    <row r="527" spans="1:6" x14ac:dyDescent="0.2">
      <c r="A527" s="25" t="s">
        <v>320</v>
      </c>
      <c r="B527" s="9">
        <f>SUM(B513:B526)</f>
        <v>20529</v>
      </c>
      <c r="C527" s="9">
        <f>SUM(C513:C526)</f>
        <v>2422</v>
      </c>
      <c r="D527" s="9">
        <f>SUM(D513:D526)</f>
        <v>22951</v>
      </c>
      <c r="E527" s="9">
        <f>SUM(E513:E526)</f>
        <v>14429</v>
      </c>
      <c r="F527" s="14">
        <f t="shared" ref="F527" si="87">E527/D527</f>
        <v>0.62868720317197513</v>
      </c>
    </row>
    <row r="528" spans="1:6" x14ac:dyDescent="0.2">
      <c r="A528" s="25"/>
      <c r="B528" s="9"/>
      <c r="C528" s="9"/>
      <c r="D528" s="9"/>
      <c r="E528" s="9"/>
      <c r="F528" s="14"/>
    </row>
    <row r="529" spans="1:6" x14ac:dyDescent="0.2">
      <c r="A529" s="25"/>
      <c r="B529" s="9"/>
      <c r="C529" s="9"/>
      <c r="D529" s="9"/>
      <c r="E529" s="9"/>
      <c r="F529" s="14"/>
    </row>
    <row r="530" spans="1:6" x14ac:dyDescent="0.2">
      <c r="A530" s="25"/>
      <c r="B530" s="9"/>
      <c r="C530" s="9"/>
      <c r="D530" s="9"/>
      <c r="E530" s="9"/>
      <c r="F530" s="14"/>
    </row>
    <row r="531" spans="1:6" x14ac:dyDescent="0.2">
      <c r="A531" s="25"/>
      <c r="B531" s="9"/>
      <c r="C531" s="9"/>
      <c r="D531" s="9"/>
      <c r="E531" s="9"/>
      <c r="F531" s="14"/>
    </row>
    <row r="532" spans="1:6" x14ac:dyDescent="0.2">
      <c r="A532" s="25"/>
      <c r="B532" s="9"/>
      <c r="C532" s="9"/>
      <c r="D532" s="9"/>
      <c r="E532" s="9"/>
      <c r="F532" s="14"/>
    </row>
    <row r="533" spans="1:6" x14ac:dyDescent="0.2">
      <c r="A533" s="25"/>
      <c r="B533" s="9"/>
      <c r="C533" s="9"/>
      <c r="D533" s="9"/>
      <c r="E533" s="9"/>
      <c r="F533" s="14"/>
    </row>
    <row r="534" spans="1:6" x14ac:dyDescent="0.2">
      <c r="A534" s="25"/>
      <c r="B534" s="9"/>
      <c r="C534" s="9"/>
      <c r="D534" s="9"/>
      <c r="E534" s="9"/>
      <c r="F534" s="14"/>
    </row>
    <row r="535" spans="1:6" x14ac:dyDescent="0.2">
      <c r="A535" s="25" t="s">
        <v>335</v>
      </c>
      <c r="B535" s="6"/>
      <c r="C535" s="6"/>
      <c r="D535" s="10"/>
      <c r="E535" s="10"/>
    </row>
    <row r="536" spans="1:6" x14ac:dyDescent="0.2">
      <c r="A536" s="26"/>
      <c r="B536" s="8"/>
      <c r="C536" s="8"/>
      <c r="D536" s="8"/>
      <c r="E536" s="8"/>
    </row>
    <row r="537" spans="1:6" x14ac:dyDescent="0.2">
      <c r="A537" s="27" t="s">
        <v>265</v>
      </c>
    </row>
    <row r="538" spans="1:6" x14ac:dyDescent="0.2">
      <c r="A538" s="31" t="s">
        <v>337</v>
      </c>
      <c r="B538" s="44">
        <v>1351</v>
      </c>
      <c r="C538" s="44">
        <v>174</v>
      </c>
      <c r="D538" s="45">
        <f t="shared" ref="D538:D551" si="88">IF(C538&lt;&gt;0,C538+B538,"")</f>
        <v>1525</v>
      </c>
      <c r="E538" s="44">
        <v>905</v>
      </c>
      <c r="F538" s="46">
        <f t="shared" ref="F538:F551" si="89">IF(E538&lt;&gt;0,E538/D538,"")</f>
        <v>0.59344262295081962</v>
      </c>
    </row>
    <row r="539" spans="1:6" x14ac:dyDescent="0.2">
      <c r="A539" s="31" t="s">
        <v>338</v>
      </c>
      <c r="B539" s="44">
        <v>1258</v>
      </c>
      <c r="C539" s="44">
        <v>150</v>
      </c>
      <c r="D539" s="45">
        <f t="shared" si="88"/>
        <v>1408</v>
      </c>
      <c r="E539" s="44">
        <v>890</v>
      </c>
      <c r="F539" s="46">
        <f t="shared" si="89"/>
        <v>0.63210227272727271</v>
      </c>
    </row>
    <row r="540" spans="1:6" x14ac:dyDescent="0.2">
      <c r="A540" s="26" t="s">
        <v>339</v>
      </c>
      <c r="B540" s="44">
        <v>1160</v>
      </c>
      <c r="C540" s="44">
        <v>81</v>
      </c>
      <c r="D540" s="45">
        <f t="shared" si="88"/>
        <v>1241</v>
      </c>
      <c r="E540" s="44">
        <v>846</v>
      </c>
      <c r="F540" s="46">
        <f t="shared" si="89"/>
        <v>0.68170829975825942</v>
      </c>
    </row>
    <row r="541" spans="1:6" x14ac:dyDescent="0.2">
      <c r="A541" s="26" t="s">
        <v>340</v>
      </c>
      <c r="B541" s="44">
        <v>1316</v>
      </c>
      <c r="C541" s="44">
        <v>137</v>
      </c>
      <c r="D541" s="45">
        <f t="shared" si="88"/>
        <v>1453</v>
      </c>
      <c r="E541" s="44">
        <v>1016</v>
      </c>
      <c r="F541" s="46">
        <f t="shared" si="89"/>
        <v>0.69924294562973155</v>
      </c>
    </row>
    <row r="542" spans="1:6" x14ac:dyDescent="0.2">
      <c r="A542" s="26" t="s">
        <v>341</v>
      </c>
      <c r="B542" s="44">
        <v>1505</v>
      </c>
      <c r="C542" s="44">
        <v>241</v>
      </c>
      <c r="D542" s="45">
        <f t="shared" si="88"/>
        <v>1746</v>
      </c>
      <c r="E542" s="44">
        <v>1072</v>
      </c>
      <c r="F542" s="46">
        <f t="shared" si="89"/>
        <v>0.61397479954180989</v>
      </c>
    </row>
    <row r="543" spans="1:6" x14ac:dyDescent="0.2">
      <c r="A543" s="26" t="s">
        <v>342</v>
      </c>
      <c r="B543" s="44">
        <v>2102</v>
      </c>
      <c r="C543" s="44">
        <v>277</v>
      </c>
      <c r="D543" s="45">
        <f t="shared" si="88"/>
        <v>2379</v>
      </c>
      <c r="E543" s="44">
        <v>1608</v>
      </c>
      <c r="F543" s="46">
        <f t="shared" si="89"/>
        <v>0.67591424968474145</v>
      </c>
    </row>
    <row r="544" spans="1:6" x14ac:dyDescent="0.2">
      <c r="A544" s="26" t="s">
        <v>343</v>
      </c>
      <c r="B544" s="44">
        <v>1475</v>
      </c>
      <c r="C544" s="44">
        <v>193</v>
      </c>
      <c r="D544" s="45">
        <f t="shared" si="88"/>
        <v>1668</v>
      </c>
      <c r="E544" s="44">
        <v>1141</v>
      </c>
      <c r="F544" s="46">
        <f t="shared" si="89"/>
        <v>0.68405275779376495</v>
      </c>
    </row>
    <row r="545" spans="1:6" x14ac:dyDescent="0.2">
      <c r="A545" s="26" t="s">
        <v>344</v>
      </c>
      <c r="B545" s="44">
        <v>1659</v>
      </c>
      <c r="C545" s="44">
        <v>277</v>
      </c>
      <c r="D545" s="45">
        <f t="shared" si="88"/>
        <v>1936</v>
      </c>
      <c r="E545" s="44">
        <v>1098</v>
      </c>
      <c r="F545" s="46">
        <f t="shared" si="89"/>
        <v>0.56714876033057848</v>
      </c>
    </row>
    <row r="546" spans="1:6" x14ac:dyDescent="0.2">
      <c r="A546" s="26" t="s">
        <v>345</v>
      </c>
      <c r="B546" s="44">
        <v>1528</v>
      </c>
      <c r="C546" s="44">
        <v>165</v>
      </c>
      <c r="D546" s="45">
        <f t="shared" si="88"/>
        <v>1693</v>
      </c>
      <c r="E546" s="44">
        <v>1099</v>
      </c>
      <c r="F546" s="46">
        <f t="shared" si="89"/>
        <v>0.64914353219137622</v>
      </c>
    </row>
    <row r="547" spans="1:6" x14ac:dyDescent="0.2">
      <c r="A547" s="26" t="s">
        <v>346</v>
      </c>
      <c r="B547" s="44">
        <v>1761</v>
      </c>
      <c r="C547" s="44">
        <v>235</v>
      </c>
      <c r="D547" s="45">
        <f t="shared" si="88"/>
        <v>1996</v>
      </c>
      <c r="E547" s="44">
        <v>1231</v>
      </c>
      <c r="F547" s="46">
        <f t="shared" si="89"/>
        <v>0.61673346693386777</v>
      </c>
    </row>
    <row r="548" spans="1:6" x14ac:dyDescent="0.2">
      <c r="A548" s="26" t="s">
        <v>347</v>
      </c>
      <c r="B548" s="44">
        <v>1667</v>
      </c>
      <c r="C548" s="44">
        <v>109</v>
      </c>
      <c r="D548" s="45">
        <f t="shared" si="88"/>
        <v>1776</v>
      </c>
      <c r="E548" s="44">
        <v>1200</v>
      </c>
      <c r="F548" s="46">
        <f t="shared" si="89"/>
        <v>0.67567567567567566</v>
      </c>
    </row>
    <row r="549" spans="1:6" x14ac:dyDescent="0.2">
      <c r="A549" s="26" t="s">
        <v>348</v>
      </c>
      <c r="B549" s="44">
        <v>1866</v>
      </c>
      <c r="C549" s="44">
        <v>222</v>
      </c>
      <c r="D549" s="45">
        <f t="shared" si="88"/>
        <v>2088</v>
      </c>
      <c r="E549" s="44">
        <v>1352</v>
      </c>
      <c r="F549" s="46">
        <f t="shared" si="89"/>
        <v>0.64750957854406133</v>
      </c>
    </row>
    <row r="550" spans="1:6" x14ac:dyDescent="0.2">
      <c r="A550" s="26" t="s">
        <v>349</v>
      </c>
      <c r="B550" s="44">
        <v>1889</v>
      </c>
      <c r="C550" s="44">
        <v>182</v>
      </c>
      <c r="D550" s="45">
        <f t="shared" si="88"/>
        <v>2071</v>
      </c>
      <c r="E550" s="44">
        <v>1401</v>
      </c>
      <c r="F550" s="46">
        <f t="shared" si="89"/>
        <v>0.67648478995654271</v>
      </c>
    </row>
    <row r="551" spans="1:6" x14ac:dyDescent="0.2">
      <c r="A551" s="26" t="s">
        <v>350</v>
      </c>
      <c r="B551" s="44">
        <v>1570</v>
      </c>
      <c r="C551" s="44">
        <v>171</v>
      </c>
      <c r="D551" s="45">
        <f t="shared" si="88"/>
        <v>1741</v>
      </c>
      <c r="E551" s="44">
        <v>1049</v>
      </c>
      <c r="F551" s="46">
        <f t="shared" si="89"/>
        <v>0.60252728317059157</v>
      </c>
    </row>
    <row r="552" spans="1:6" x14ac:dyDescent="0.2">
      <c r="A552" s="25" t="s">
        <v>336</v>
      </c>
      <c r="B552" s="9">
        <f>SUM(B538:B551)</f>
        <v>22107</v>
      </c>
      <c r="C552" s="9">
        <f t="shared" ref="C552:E552" si="90">SUM(C538:C551)</f>
        <v>2614</v>
      </c>
      <c r="D552" s="9">
        <f t="shared" si="90"/>
        <v>24721</v>
      </c>
      <c r="E552" s="9">
        <f t="shared" si="90"/>
        <v>15908</v>
      </c>
      <c r="F552" s="14">
        <f t="shared" ref="F552" si="91">E552/D552</f>
        <v>0.64350147647748879</v>
      </c>
    </row>
    <row r="553" spans="1:6" x14ac:dyDescent="0.2">
      <c r="A553" s="26"/>
    </row>
    <row r="554" spans="1:6" ht="14.45" customHeight="1" x14ac:dyDescent="0.2">
      <c r="A554" s="25" t="s">
        <v>351</v>
      </c>
      <c r="B554" s="6"/>
      <c r="C554" s="6"/>
      <c r="D554" s="6"/>
      <c r="E554" s="6"/>
      <c r="F554" s="11"/>
    </row>
    <row r="555" spans="1:6" x14ac:dyDescent="0.2">
      <c r="A555" s="26"/>
      <c r="B555" s="8"/>
      <c r="C555" s="8"/>
      <c r="D555" s="8"/>
      <c r="E555" s="8"/>
      <c r="F555" s="12"/>
    </row>
    <row r="556" spans="1:6" x14ac:dyDescent="0.2">
      <c r="A556" s="27" t="s">
        <v>353</v>
      </c>
    </row>
    <row r="557" spans="1:6" x14ac:dyDescent="0.2">
      <c r="A557" s="31">
        <v>1401</v>
      </c>
      <c r="B557" s="47">
        <v>1499</v>
      </c>
      <c r="C557" s="47">
        <v>112</v>
      </c>
      <c r="D557" s="29">
        <f>IF(C557&lt;&gt;0,C557+B557,"")</f>
        <v>1611</v>
      </c>
      <c r="E557" s="47">
        <v>1137</v>
      </c>
      <c r="F557" s="30">
        <f>IF(E557&lt;&gt;0,E557/D557,"")</f>
        <v>0.70577281191806329</v>
      </c>
    </row>
    <row r="558" spans="1:6" x14ac:dyDescent="0.2">
      <c r="A558" s="31">
        <v>1402</v>
      </c>
      <c r="B558" s="47">
        <v>1563</v>
      </c>
      <c r="C558" s="47">
        <v>222</v>
      </c>
      <c r="D558" s="29">
        <f t="shared" ref="D558:D577" si="92">IF(C558&lt;&gt;0,C558+B558,"")</f>
        <v>1785</v>
      </c>
      <c r="E558" s="47">
        <v>1447</v>
      </c>
      <c r="F558" s="30">
        <f t="shared" ref="F558:F577" si="93">IF(E558&lt;&gt;0,E558/D558,"")</f>
        <v>0.81064425770308124</v>
      </c>
    </row>
    <row r="559" spans="1:6" x14ac:dyDescent="0.2">
      <c r="A559" s="26">
        <v>1403</v>
      </c>
      <c r="B559" s="47">
        <v>2104</v>
      </c>
      <c r="C559" s="47">
        <v>115</v>
      </c>
      <c r="D559" s="29">
        <f t="shared" si="92"/>
        <v>2219</v>
      </c>
      <c r="E559" s="47">
        <v>1566</v>
      </c>
      <c r="F559" s="30">
        <f t="shared" si="93"/>
        <v>0.7057232987832357</v>
      </c>
    </row>
    <row r="560" spans="1:6" x14ac:dyDescent="0.2">
      <c r="A560" s="26">
        <v>1404</v>
      </c>
      <c r="B560" s="47">
        <v>1741</v>
      </c>
      <c r="C560" s="47">
        <v>187</v>
      </c>
      <c r="D560" s="29">
        <f t="shared" si="92"/>
        <v>1928</v>
      </c>
      <c r="E560" s="47">
        <v>1312</v>
      </c>
      <c r="F560" s="30">
        <f t="shared" si="93"/>
        <v>0.68049792531120334</v>
      </c>
    </row>
    <row r="561" spans="1:6" x14ac:dyDescent="0.2">
      <c r="A561" s="26">
        <v>1405</v>
      </c>
      <c r="B561" s="47">
        <v>1910</v>
      </c>
      <c r="C561" s="47">
        <v>183</v>
      </c>
      <c r="D561" s="29">
        <f t="shared" si="92"/>
        <v>2093</v>
      </c>
      <c r="E561" s="47">
        <v>1477</v>
      </c>
      <c r="F561" s="30">
        <f t="shared" si="93"/>
        <v>0.70568561872909696</v>
      </c>
    </row>
    <row r="562" spans="1:6" x14ac:dyDescent="0.2">
      <c r="A562" s="26">
        <v>1406</v>
      </c>
      <c r="B562" s="47">
        <v>2124</v>
      </c>
      <c r="C562" s="47">
        <v>176</v>
      </c>
      <c r="D562" s="29">
        <f t="shared" si="92"/>
        <v>2300</v>
      </c>
      <c r="E562" s="47">
        <v>1608</v>
      </c>
      <c r="F562" s="30">
        <f t="shared" si="93"/>
        <v>0.69913043478260872</v>
      </c>
    </row>
    <row r="563" spans="1:6" x14ac:dyDescent="0.2">
      <c r="A563" s="26">
        <v>1407</v>
      </c>
      <c r="B563" s="47">
        <v>1279</v>
      </c>
      <c r="C563" s="47">
        <v>155</v>
      </c>
      <c r="D563" s="29">
        <f t="shared" si="92"/>
        <v>1434</v>
      </c>
      <c r="E563" s="47">
        <v>991</v>
      </c>
      <c r="F563" s="30">
        <f t="shared" si="93"/>
        <v>0.69107391910739191</v>
      </c>
    </row>
    <row r="564" spans="1:6" x14ac:dyDescent="0.2">
      <c r="A564" s="26">
        <v>1408</v>
      </c>
      <c r="B564" s="47">
        <v>1661</v>
      </c>
      <c r="C564" s="47">
        <v>123</v>
      </c>
      <c r="D564" s="29">
        <f t="shared" si="92"/>
        <v>1784</v>
      </c>
      <c r="E564" s="47">
        <v>1248</v>
      </c>
      <c r="F564" s="30">
        <f t="shared" si="93"/>
        <v>0.69955156950672648</v>
      </c>
    </row>
    <row r="565" spans="1:6" x14ac:dyDescent="0.2">
      <c r="A565" s="26">
        <v>1409</v>
      </c>
      <c r="B565" s="47">
        <v>1523</v>
      </c>
      <c r="C565" s="47">
        <v>98</v>
      </c>
      <c r="D565" s="29">
        <f t="shared" si="92"/>
        <v>1621</v>
      </c>
      <c r="E565" s="47">
        <v>1196</v>
      </c>
      <c r="F565" s="30">
        <f t="shared" si="93"/>
        <v>0.73781616286243057</v>
      </c>
    </row>
    <row r="566" spans="1:6" x14ac:dyDescent="0.2">
      <c r="A566" s="26">
        <v>1410</v>
      </c>
      <c r="B566" s="47">
        <v>1549</v>
      </c>
      <c r="C566" s="47">
        <v>178</v>
      </c>
      <c r="D566" s="29">
        <f t="shared" si="92"/>
        <v>1727</v>
      </c>
      <c r="E566" s="47">
        <v>1195</v>
      </c>
      <c r="F566" s="30">
        <f t="shared" si="93"/>
        <v>0.6919513607411697</v>
      </c>
    </row>
    <row r="567" spans="1:6" x14ac:dyDescent="0.2">
      <c r="A567" s="26">
        <v>1411</v>
      </c>
      <c r="B567" s="47">
        <v>1736</v>
      </c>
      <c r="C567" s="47">
        <v>177</v>
      </c>
      <c r="D567" s="29">
        <f t="shared" si="92"/>
        <v>1913</v>
      </c>
      <c r="E567" s="47">
        <v>1377</v>
      </c>
      <c r="F567" s="30">
        <f t="shared" si="93"/>
        <v>0.71981181390486149</v>
      </c>
    </row>
    <row r="568" spans="1:6" x14ac:dyDescent="0.2">
      <c r="A568" s="26">
        <v>1412</v>
      </c>
      <c r="B568" s="47">
        <v>1600</v>
      </c>
      <c r="C568" s="47">
        <v>153</v>
      </c>
      <c r="D568" s="29">
        <f t="shared" si="92"/>
        <v>1753</v>
      </c>
      <c r="E568" s="47">
        <v>1267</v>
      </c>
      <c r="F568" s="30">
        <f t="shared" si="93"/>
        <v>0.72276098117512833</v>
      </c>
    </row>
    <row r="569" spans="1:6" x14ac:dyDescent="0.2">
      <c r="A569" s="26">
        <v>1413</v>
      </c>
      <c r="B569" s="48">
        <v>1660</v>
      </c>
      <c r="C569" s="48">
        <v>189</v>
      </c>
      <c r="D569" s="29">
        <f t="shared" si="92"/>
        <v>1849</v>
      </c>
      <c r="E569" s="48">
        <v>1416</v>
      </c>
      <c r="F569" s="30">
        <f t="shared" si="93"/>
        <v>0.76581936181719845</v>
      </c>
    </row>
    <row r="570" spans="1:6" x14ac:dyDescent="0.2">
      <c r="A570" s="26">
        <v>1414</v>
      </c>
      <c r="B570" s="48">
        <v>1863</v>
      </c>
      <c r="C570" s="48">
        <v>165</v>
      </c>
      <c r="D570" s="29">
        <f t="shared" si="92"/>
        <v>2028</v>
      </c>
      <c r="E570" s="48">
        <v>1293</v>
      </c>
      <c r="F570" s="30">
        <f t="shared" si="93"/>
        <v>0.6375739644970414</v>
      </c>
    </row>
    <row r="571" spans="1:6" x14ac:dyDescent="0.2">
      <c r="A571" s="26">
        <v>1415</v>
      </c>
      <c r="B571" s="48">
        <v>1633</v>
      </c>
      <c r="C571" s="48">
        <v>112</v>
      </c>
      <c r="D571" s="29">
        <f t="shared" si="92"/>
        <v>1745</v>
      </c>
      <c r="E571" s="48">
        <v>1289</v>
      </c>
      <c r="F571" s="30">
        <f t="shared" si="93"/>
        <v>0.73868194842406876</v>
      </c>
    </row>
    <row r="572" spans="1:6" x14ac:dyDescent="0.2">
      <c r="A572" s="26">
        <v>1416</v>
      </c>
      <c r="B572" s="48">
        <v>2124</v>
      </c>
      <c r="C572" s="48">
        <v>156</v>
      </c>
      <c r="D572" s="29">
        <f t="shared" si="92"/>
        <v>2280</v>
      </c>
      <c r="E572" s="48">
        <v>1682</v>
      </c>
      <c r="F572" s="30">
        <f t="shared" si="93"/>
        <v>0.737719298245614</v>
      </c>
    </row>
    <row r="573" spans="1:6" x14ac:dyDescent="0.2">
      <c r="A573" s="26">
        <v>1417</v>
      </c>
      <c r="B573" s="47">
        <v>1800</v>
      </c>
      <c r="C573" s="47">
        <v>226</v>
      </c>
      <c r="D573" s="29">
        <f t="shared" si="92"/>
        <v>2026</v>
      </c>
      <c r="E573" s="47">
        <v>1420</v>
      </c>
      <c r="F573" s="30">
        <f t="shared" si="93"/>
        <v>0.70088845014807499</v>
      </c>
    </row>
    <row r="574" spans="1:6" x14ac:dyDescent="0.2">
      <c r="A574" s="26">
        <v>1418</v>
      </c>
      <c r="B574" s="47">
        <v>2179</v>
      </c>
      <c r="C574" s="47">
        <v>152</v>
      </c>
      <c r="D574" s="29">
        <f t="shared" si="92"/>
        <v>2331</v>
      </c>
      <c r="E574" s="47">
        <v>1729</v>
      </c>
      <c r="F574" s="30">
        <f t="shared" si="93"/>
        <v>0.74174174174174179</v>
      </c>
    </row>
    <row r="575" spans="1:6" x14ac:dyDescent="0.2">
      <c r="A575" s="26" t="s">
        <v>745</v>
      </c>
      <c r="B575" s="47">
        <v>1362</v>
      </c>
      <c r="C575" s="47">
        <v>135</v>
      </c>
      <c r="D575" s="29">
        <f t="shared" si="92"/>
        <v>1497</v>
      </c>
      <c r="E575" s="47">
        <v>1028</v>
      </c>
      <c r="F575" s="30">
        <f t="shared" si="93"/>
        <v>0.68670674682698729</v>
      </c>
    </row>
    <row r="576" spans="1:6" x14ac:dyDescent="0.2">
      <c r="A576" s="26" t="s">
        <v>746</v>
      </c>
      <c r="B576" s="47">
        <v>1359</v>
      </c>
      <c r="C576" s="47">
        <v>171</v>
      </c>
      <c r="D576" s="29">
        <f t="shared" si="92"/>
        <v>1530</v>
      </c>
      <c r="E576" s="47">
        <v>1046</v>
      </c>
      <c r="F576" s="30">
        <f t="shared" si="93"/>
        <v>0.68366013071895426</v>
      </c>
    </row>
    <row r="577" spans="1:6" x14ac:dyDescent="0.2">
      <c r="A577" s="26" t="s">
        <v>747</v>
      </c>
      <c r="B577" s="47">
        <v>1720</v>
      </c>
      <c r="C577" s="47">
        <v>209</v>
      </c>
      <c r="D577" s="29">
        <f t="shared" si="92"/>
        <v>1929</v>
      </c>
      <c r="E577" s="47">
        <v>1280</v>
      </c>
      <c r="F577" s="30">
        <f t="shared" si="93"/>
        <v>0.66355624675997926</v>
      </c>
    </row>
    <row r="578" spans="1:6" x14ac:dyDescent="0.2">
      <c r="A578" s="25" t="s">
        <v>352</v>
      </c>
      <c r="B578" s="9">
        <f>SUM(B557:B577)</f>
        <v>35989</v>
      </c>
      <c r="C578" s="9">
        <f>SUM(C557:C577)</f>
        <v>3394</v>
      </c>
      <c r="D578" s="9">
        <f>SUM(D557:D577)</f>
        <v>39383</v>
      </c>
      <c r="E578" s="9">
        <f>SUM(E557:E577)</f>
        <v>28004</v>
      </c>
      <c r="F578" s="14">
        <f>E578/D578</f>
        <v>0.71106822740776476</v>
      </c>
    </row>
    <row r="579" spans="1:6" x14ac:dyDescent="0.2">
      <c r="A579" s="25"/>
      <c r="B579" s="9"/>
      <c r="C579" s="9"/>
      <c r="D579" s="9"/>
      <c r="E579" s="9"/>
      <c r="F579" s="14"/>
    </row>
    <row r="580" spans="1:6" x14ac:dyDescent="0.2">
      <c r="A580" s="25"/>
      <c r="B580" s="9"/>
      <c r="C580" s="9"/>
      <c r="D580" s="9"/>
      <c r="E580" s="9"/>
      <c r="F580" s="14"/>
    </row>
    <row r="581" spans="1:6" x14ac:dyDescent="0.2">
      <c r="A581" s="25"/>
      <c r="B581" s="9"/>
      <c r="C581" s="9"/>
      <c r="D581" s="9"/>
      <c r="E581" s="9"/>
      <c r="F581" s="14"/>
    </row>
    <row r="582" spans="1:6" x14ac:dyDescent="0.2">
      <c r="A582" s="25"/>
      <c r="B582" s="9"/>
      <c r="C582" s="9"/>
      <c r="D582" s="9"/>
      <c r="E582" s="9"/>
      <c r="F582" s="14"/>
    </row>
    <row r="583" spans="1:6" ht="14.45" customHeight="1" x14ac:dyDescent="0.2">
      <c r="A583" s="25" t="s">
        <v>354</v>
      </c>
      <c r="B583" s="6"/>
      <c r="C583" s="6"/>
      <c r="D583" s="6"/>
      <c r="E583" s="6"/>
      <c r="F583" s="11"/>
    </row>
    <row r="584" spans="1:6" x14ac:dyDescent="0.2">
      <c r="A584" s="26"/>
      <c r="B584" s="8"/>
      <c r="C584" s="8"/>
      <c r="D584" s="8"/>
      <c r="E584" s="8"/>
      <c r="F584" s="12"/>
    </row>
    <row r="585" spans="1:6" x14ac:dyDescent="0.2">
      <c r="A585" s="27" t="s">
        <v>353</v>
      </c>
    </row>
    <row r="586" spans="1:6" x14ac:dyDescent="0.2">
      <c r="A586" s="31">
        <v>1501</v>
      </c>
      <c r="B586" s="47">
        <v>2297</v>
      </c>
      <c r="C586" s="47">
        <v>169</v>
      </c>
      <c r="D586" s="29">
        <f t="shared" ref="D586:D600" si="94">IF(C586&lt;&gt;0,C586+B586,"")</f>
        <v>2466</v>
      </c>
      <c r="E586" s="47">
        <v>1747</v>
      </c>
      <c r="F586" s="30">
        <f t="shared" ref="F586:F601" si="95">IF(E586&lt;&gt;0,E586/D586,"")</f>
        <v>0.70843471208434716</v>
      </c>
    </row>
    <row r="587" spans="1:6" x14ac:dyDescent="0.2">
      <c r="A587" s="31">
        <v>1502</v>
      </c>
      <c r="B587" s="20">
        <v>1981</v>
      </c>
      <c r="C587" s="20">
        <v>166</v>
      </c>
      <c r="D587" s="49">
        <f t="shared" si="94"/>
        <v>2147</v>
      </c>
      <c r="E587" s="20">
        <v>1541</v>
      </c>
      <c r="F587" s="50">
        <f t="shared" si="95"/>
        <v>0.71774569166278523</v>
      </c>
    </row>
    <row r="588" spans="1:6" x14ac:dyDescent="0.2">
      <c r="A588" s="26">
        <v>1503</v>
      </c>
      <c r="B588" s="20">
        <v>1527</v>
      </c>
      <c r="C588" s="20">
        <v>99</v>
      </c>
      <c r="D588" s="49">
        <f t="shared" si="94"/>
        <v>1626</v>
      </c>
      <c r="E588" s="20">
        <v>1227</v>
      </c>
      <c r="F588" s="50">
        <f t="shared" si="95"/>
        <v>0.75461254612546125</v>
      </c>
    </row>
    <row r="589" spans="1:6" x14ac:dyDescent="0.2">
      <c r="A589" s="26">
        <v>1504</v>
      </c>
      <c r="B589" s="48">
        <v>1283</v>
      </c>
      <c r="C589" s="48">
        <v>129</v>
      </c>
      <c r="D589" s="29">
        <f>IF(C589&lt;&gt;0,C589+B589,"")</f>
        <v>1412</v>
      </c>
      <c r="E589" s="48">
        <v>981</v>
      </c>
      <c r="F589" s="30">
        <f t="shared" si="95"/>
        <v>0.69475920679886682</v>
      </c>
    </row>
    <row r="590" spans="1:6" x14ac:dyDescent="0.2">
      <c r="A590" s="26">
        <v>1505</v>
      </c>
      <c r="B590" s="20">
        <v>1392</v>
      </c>
      <c r="C590" s="20">
        <v>107</v>
      </c>
      <c r="D590" s="49">
        <f t="shared" si="94"/>
        <v>1499</v>
      </c>
      <c r="E590" s="20">
        <v>1066</v>
      </c>
      <c r="F590" s="22">
        <v>0.71099999999999997</v>
      </c>
    </row>
    <row r="591" spans="1:6" x14ac:dyDescent="0.2">
      <c r="A591" s="26">
        <v>1506</v>
      </c>
      <c r="B591" s="20">
        <v>1568</v>
      </c>
      <c r="C591" s="20">
        <v>160</v>
      </c>
      <c r="D591" s="49">
        <f t="shared" si="94"/>
        <v>1728</v>
      </c>
      <c r="E591" s="20">
        <v>1263</v>
      </c>
      <c r="F591" s="22">
        <f t="shared" si="95"/>
        <v>0.73090277777777779</v>
      </c>
    </row>
    <row r="592" spans="1:6" x14ac:dyDescent="0.2">
      <c r="A592" s="26">
        <v>1507</v>
      </c>
      <c r="B592" s="20">
        <v>1640</v>
      </c>
      <c r="C592" s="20">
        <v>155</v>
      </c>
      <c r="D592" s="49">
        <f t="shared" si="94"/>
        <v>1795</v>
      </c>
      <c r="E592" s="20">
        <v>1280</v>
      </c>
      <c r="F592" s="22">
        <f t="shared" si="95"/>
        <v>0.71309192200557103</v>
      </c>
    </row>
    <row r="593" spans="1:6" x14ac:dyDescent="0.2">
      <c r="A593" s="26">
        <v>1508</v>
      </c>
      <c r="B593" s="20">
        <v>1550</v>
      </c>
      <c r="C593" s="20">
        <v>138</v>
      </c>
      <c r="D593" s="49">
        <f t="shared" si="94"/>
        <v>1688</v>
      </c>
      <c r="E593" s="20">
        <v>1229</v>
      </c>
      <c r="F593" s="22">
        <f t="shared" si="95"/>
        <v>0.72808056872037918</v>
      </c>
    </row>
    <row r="594" spans="1:6" x14ac:dyDescent="0.2">
      <c r="A594" s="26">
        <v>1509</v>
      </c>
      <c r="B594" s="20">
        <v>1629</v>
      </c>
      <c r="C594" s="20">
        <v>207</v>
      </c>
      <c r="D594" s="49">
        <f t="shared" si="94"/>
        <v>1836</v>
      </c>
      <c r="E594" s="20">
        <v>1327</v>
      </c>
      <c r="F594" s="22">
        <f t="shared" si="95"/>
        <v>0.72276688453159044</v>
      </c>
    </row>
    <row r="595" spans="1:6" x14ac:dyDescent="0.2">
      <c r="A595" s="26">
        <v>1510</v>
      </c>
      <c r="B595" s="20">
        <v>1698</v>
      </c>
      <c r="C595" s="20">
        <v>222</v>
      </c>
      <c r="D595" s="49">
        <f t="shared" si="94"/>
        <v>1920</v>
      </c>
      <c r="E595" s="20">
        <v>1252</v>
      </c>
      <c r="F595" s="22">
        <f t="shared" si="95"/>
        <v>0.65208333333333335</v>
      </c>
    </row>
    <row r="596" spans="1:6" x14ac:dyDescent="0.2">
      <c r="A596" s="26">
        <v>1511</v>
      </c>
      <c r="B596" s="20">
        <v>1599</v>
      </c>
      <c r="C596" s="20">
        <v>224</v>
      </c>
      <c r="D596" s="49">
        <f t="shared" si="94"/>
        <v>1823</v>
      </c>
      <c r="E596" s="20">
        <v>1246</v>
      </c>
      <c r="F596" s="22">
        <f t="shared" si="95"/>
        <v>0.68348875479978055</v>
      </c>
    </row>
    <row r="597" spans="1:6" x14ac:dyDescent="0.2">
      <c r="A597" s="26">
        <v>1512</v>
      </c>
      <c r="B597" s="20">
        <v>1199</v>
      </c>
      <c r="C597" s="20">
        <v>185</v>
      </c>
      <c r="D597" s="49">
        <f t="shared" si="94"/>
        <v>1384</v>
      </c>
      <c r="E597" s="20">
        <v>852</v>
      </c>
      <c r="F597" s="22">
        <f t="shared" si="95"/>
        <v>0.61560693641618502</v>
      </c>
    </row>
    <row r="598" spans="1:6" x14ac:dyDescent="0.2">
      <c r="A598" s="26">
        <v>1513</v>
      </c>
      <c r="B598" s="20">
        <v>1269</v>
      </c>
      <c r="C598" s="20">
        <v>221</v>
      </c>
      <c r="D598" s="49">
        <f t="shared" si="94"/>
        <v>1490</v>
      </c>
      <c r="E598" s="20">
        <v>934</v>
      </c>
      <c r="F598" s="22">
        <f t="shared" si="95"/>
        <v>0.62684563758389267</v>
      </c>
    </row>
    <row r="599" spans="1:6" x14ac:dyDescent="0.2">
      <c r="A599" s="26">
        <v>1514</v>
      </c>
      <c r="B599" s="20">
        <v>1189</v>
      </c>
      <c r="C599" s="20">
        <v>113</v>
      </c>
      <c r="D599" s="49">
        <f t="shared" si="94"/>
        <v>1302</v>
      </c>
      <c r="E599" s="20">
        <v>956</v>
      </c>
      <c r="F599" s="22">
        <f t="shared" si="95"/>
        <v>0.73425499231950841</v>
      </c>
    </row>
    <row r="600" spans="1:6" x14ac:dyDescent="0.2">
      <c r="A600" s="26" t="s">
        <v>748</v>
      </c>
      <c r="B600" s="20">
        <v>841</v>
      </c>
      <c r="C600" s="20">
        <v>95</v>
      </c>
      <c r="D600" s="49">
        <f t="shared" si="94"/>
        <v>936</v>
      </c>
      <c r="E600" s="20">
        <v>652</v>
      </c>
      <c r="F600" s="22">
        <f t="shared" si="95"/>
        <v>0.69658119658119655</v>
      </c>
    </row>
    <row r="601" spans="1:6" x14ac:dyDescent="0.2">
      <c r="A601" s="26" t="s">
        <v>749</v>
      </c>
      <c r="B601" s="48">
        <v>1275</v>
      </c>
      <c r="C601" s="48">
        <v>136</v>
      </c>
      <c r="D601" s="29">
        <f>IF(C601&lt;&gt;0,C601+B601,"")</f>
        <v>1411</v>
      </c>
      <c r="E601" s="48">
        <v>974</v>
      </c>
      <c r="F601" s="30">
        <f t="shared" si="95"/>
        <v>0.69029057406094974</v>
      </c>
    </row>
    <row r="602" spans="1:6" x14ac:dyDescent="0.2">
      <c r="A602" s="25" t="s">
        <v>355</v>
      </c>
      <c r="B602" s="9">
        <f>SUM(B586:B601)</f>
        <v>23937</v>
      </c>
      <c r="C602" s="9">
        <f>SUM(C586:C601)</f>
        <v>2526</v>
      </c>
      <c r="D602" s="9">
        <f>SUM(D586:D601)</f>
        <v>26463</v>
      </c>
      <c r="E602" s="9">
        <f>SUM(E586:E601)</f>
        <v>18527</v>
      </c>
      <c r="F602" s="14">
        <f t="shared" ref="F602" si="96">E602/D602</f>
        <v>0.70010958697048709</v>
      </c>
    </row>
    <row r="603" spans="1:6" x14ac:dyDescent="0.2">
      <c r="A603" s="26"/>
    </row>
    <row r="604" spans="1:6" ht="14.45" customHeight="1" x14ac:dyDescent="0.2">
      <c r="A604" s="25" t="s">
        <v>356</v>
      </c>
      <c r="B604" s="6"/>
      <c r="C604" s="6"/>
      <c r="D604" s="6"/>
      <c r="E604" s="6"/>
      <c r="F604" s="11"/>
    </row>
    <row r="605" spans="1:6" x14ac:dyDescent="0.2">
      <c r="A605" s="26"/>
      <c r="B605" s="8"/>
      <c r="C605" s="8"/>
      <c r="D605" s="8"/>
      <c r="E605" s="8"/>
      <c r="F605" s="12"/>
    </row>
    <row r="606" spans="1:6" x14ac:dyDescent="0.2">
      <c r="A606" s="27" t="s">
        <v>353</v>
      </c>
    </row>
    <row r="607" spans="1:6" x14ac:dyDescent="0.2">
      <c r="A607" s="31">
        <v>1601</v>
      </c>
      <c r="B607" s="20">
        <v>2258</v>
      </c>
      <c r="C607" s="20">
        <v>201</v>
      </c>
      <c r="D607" s="49">
        <f t="shared" ref="D607:D621" si="97">IF(C607&lt;&gt;0,C607+B607,"")</f>
        <v>2459</v>
      </c>
      <c r="E607" s="20">
        <v>1937</v>
      </c>
      <c r="F607" s="50">
        <f t="shared" ref="F607:F621" si="98">IF(E607&lt;&gt;0,E607/D607,"")</f>
        <v>0.78771858479056522</v>
      </c>
    </row>
    <row r="608" spans="1:6" x14ac:dyDescent="0.2">
      <c r="A608" s="31">
        <v>1602</v>
      </c>
      <c r="B608" s="20">
        <v>1868</v>
      </c>
      <c r="C608" s="20">
        <v>266</v>
      </c>
      <c r="D608" s="49">
        <f t="shared" si="97"/>
        <v>2134</v>
      </c>
      <c r="E608" s="20">
        <v>1484</v>
      </c>
      <c r="F608" s="50">
        <f t="shared" si="98"/>
        <v>0.69540768509840678</v>
      </c>
    </row>
    <row r="609" spans="1:6" x14ac:dyDescent="0.2">
      <c r="A609" s="26">
        <v>1603</v>
      </c>
      <c r="B609" s="20">
        <v>2322</v>
      </c>
      <c r="C609" s="20">
        <v>307</v>
      </c>
      <c r="D609" s="49">
        <f t="shared" si="97"/>
        <v>2629</v>
      </c>
      <c r="E609" s="20">
        <v>1864</v>
      </c>
      <c r="F609" s="50">
        <f t="shared" si="98"/>
        <v>0.70901483453784708</v>
      </c>
    </row>
    <row r="610" spans="1:6" x14ac:dyDescent="0.2">
      <c r="A610" s="26">
        <v>1604</v>
      </c>
      <c r="B610" s="20">
        <v>1510</v>
      </c>
      <c r="C610" s="20">
        <v>119</v>
      </c>
      <c r="D610" s="49">
        <f t="shared" si="97"/>
        <v>1629</v>
      </c>
      <c r="E610" s="20">
        <v>1243</v>
      </c>
      <c r="F610" s="50">
        <f t="shared" si="98"/>
        <v>0.76304481276856972</v>
      </c>
    </row>
    <row r="611" spans="1:6" x14ac:dyDescent="0.2">
      <c r="A611" s="26">
        <v>1605</v>
      </c>
      <c r="B611" s="20">
        <v>1560</v>
      </c>
      <c r="C611" s="20">
        <v>163</v>
      </c>
      <c r="D611" s="49">
        <f t="shared" si="97"/>
        <v>1723</v>
      </c>
      <c r="E611" s="20">
        <v>1266</v>
      </c>
      <c r="F611" s="50">
        <f t="shared" si="98"/>
        <v>0.73476494486360999</v>
      </c>
    </row>
    <row r="612" spans="1:6" x14ac:dyDescent="0.2">
      <c r="A612" s="26">
        <v>1606</v>
      </c>
      <c r="B612" s="20">
        <v>1504</v>
      </c>
      <c r="C612" s="20">
        <v>220</v>
      </c>
      <c r="D612" s="49">
        <f t="shared" si="97"/>
        <v>1724</v>
      </c>
      <c r="E612" s="20">
        <v>1167</v>
      </c>
      <c r="F612" s="50">
        <f t="shared" si="98"/>
        <v>0.67691415313225056</v>
      </c>
    </row>
    <row r="613" spans="1:6" x14ac:dyDescent="0.2">
      <c r="A613" s="26">
        <v>1607</v>
      </c>
      <c r="B613" s="48">
        <v>1887</v>
      </c>
      <c r="C613" s="48">
        <v>243</v>
      </c>
      <c r="D613" s="29">
        <f t="shared" si="97"/>
        <v>2130</v>
      </c>
      <c r="E613" s="48">
        <v>1502</v>
      </c>
      <c r="F613" s="30">
        <f t="shared" si="98"/>
        <v>0.70516431924882628</v>
      </c>
    </row>
    <row r="614" spans="1:6" x14ac:dyDescent="0.2">
      <c r="A614" s="26">
        <v>1608</v>
      </c>
      <c r="B614" s="20">
        <v>1505</v>
      </c>
      <c r="C614" s="20">
        <v>281</v>
      </c>
      <c r="D614" s="49">
        <f t="shared" si="97"/>
        <v>1786</v>
      </c>
      <c r="E614" s="20">
        <v>1163</v>
      </c>
      <c r="F614" s="50">
        <f t="shared" si="98"/>
        <v>0.65117581187010076</v>
      </c>
    </row>
    <row r="615" spans="1:6" x14ac:dyDescent="0.2">
      <c r="A615" s="26">
        <v>1609</v>
      </c>
      <c r="B615" s="20">
        <v>1471</v>
      </c>
      <c r="C615" s="20">
        <v>146</v>
      </c>
      <c r="D615" s="49">
        <f t="shared" si="97"/>
        <v>1617</v>
      </c>
      <c r="E615" s="20">
        <v>1191</v>
      </c>
      <c r="F615" s="50">
        <f t="shared" si="98"/>
        <v>0.73654916512059365</v>
      </c>
    </row>
    <row r="616" spans="1:6" x14ac:dyDescent="0.2">
      <c r="A616" s="26">
        <v>1610</v>
      </c>
      <c r="B616" s="20">
        <v>2016</v>
      </c>
      <c r="C616" s="20">
        <v>223</v>
      </c>
      <c r="D616" s="49">
        <f t="shared" si="97"/>
        <v>2239</v>
      </c>
      <c r="E616" s="20">
        <v>1567</v>
      </c>
      <c r="F616" s="50">
        <f t="shared" si="98"/>
        <v>0.69986601161232698</v>
      </c>
    </row>
    <row r="617" spans="1:6" x14ac:dyDescent="0.2">
      <c r="A617" s="26">
        <v>1611</v>
      </c>
      <c r="B617" s="20">
        <v>1653</v>
      </c>
      <c r="C617" s="20">
        <v>142</v>
      </c>
      <c r="D617" s="49">
        <f t="shared" si="97"/>
        <v>1795</v>
      </c>
      <c r="E617" s="20">
        <v>1334</v>
      </c>
      <c r="F617" s="50">
        <f t="shared" si="98"/>
        <v>0.74317548746518103</v>
      </c>
    </row>
    <row r="618" spans="1:6" x14ac:dyDescent="0.2">
      <c r="A618" s="26">
        <v>1612</v>
      </c>
      <c r="B618" s="20">
        <v>1013</v>
      </c>
      <c r="C618" s="20">
        <v>158</v>
      </c>
      <c r="D618" s="49">
        <f t="shared" si="97"/>
        <v>1171</v>
      </c>
      <c r="E618" s="20">
        <v>768</v>
      </c>
      <c r="F618" s="50">
        <f t="shared" si="98"/>
        <v>0.65584970111016228</v>
      </c>
    </row>
    <row r="619" spans="1:6" x14ac:dyDescent="0.2">
      <c r="A619" s="26">
        <v>1613</v>
      </c>
      <c r="B619" s="20">
        <v>1512</v>
      </c>
      <c r="C619" s="20">
        <v>142</v>
      </c>
      <c r="D619" s="49">
        <f t="shared" si="97"/>
        <v>1654</v>
      </c>
      <c r="E619" s="20">
        <v>1267</v>
      </c>
      <c r="F619" s="50">
        <f t="shared" si="98"/>
        <v>0.76602176541717049</v>
      </c>
    </row>
    <row r="620" spans="1:6" x14ac:dyDescent="0.2">
      <c r="A620" s="26">
        <v>1614</v>
      </c>
      <c r="B620" s="20">
        <v>1396</v>
      </c>
      <c r="C620" s="20">
        <v>236</v>
      </c>
      <c r="D620" s="49">
        <f t="shared" si="97"/>
        <v>1632</v>
      </c>
      <c r="E620" s="20">
        <v>1086</v>
      </c>
      <c r="F620" s="50">
        <f t="shared" si="98"/>
        <v>0.6654411764705882</v>
      </c>
    </row>
    <row r="621" spans="1:6" x14ac:dyDescent="0.2">
      <c r="A621" s="26">
        <v>1615</v>
      </c>
      <c r="B621" s="20">
        <v>2109</v>
      </c>
      <c r="C621" s="20">
        <v>340</v>
      </c>
      <c r="D621" s="49">
        <f t="shared" si="97"/>
        <v>2449</v>
      </c>
      <c r="E621" s="20">
        <v>1596</v>
      </c>
      <c r="F621" s="50">
        <f t="shared" si="98"/>
        <v>0.65169456921192326</v>
      </c>
    </row>
    <row r="622" spans="1:6" x14ac:dyDescent="0.2">
      <c r="A622" s="25" t="s">
        <v>357</v>
      </c>
      <c r="B622" s="9">
        <f t="shared" ref="B622:E622" si="99">SUM(B607:B621)</f>
        <v>25584</v>
      </c>
      <c r="C622" s="9">
        <f t="shared" si="99"/>
        <v>3187</v>
      </c>
      <c r="D622" s="9">
        <f t="shared" si="99"/>
        <v>28771</v>
      </c>
      <c r="E622" s="9">
        <f t="shared" si="99"/>
        <v>20435</v>
      </c>
      <c r="F622" s="14">
        <f t="shared" ref="F622" si="100">E622/D622</f>
        <v>0.71026380730596783</v>
      </c>
    </row>
    <row r="623" spans="1:6" x14ac:dyDescent="0.2">
      <c r="A623" s="25"/>
      <c r="B623" s="9"/>
      <c r="C623" s="9"/>
      <c r="D623" s="9"/>
      <c r="E623" s="9"/>
      <c r="F623" s="14"/>
    </row>
    <row r="624" spans="1:6" x14ac:dyDescent="0.2">
      <c r="A624" s="25"/>
      <c r="B624" s="9"/>
      <c r="C624" s="9"/>
      <c r="D624" s="9"/>
      <c r="E624" s="9"/>
      <c r="F624" s="14"/>
    </row>
    <row r="625" spans="1:6" x14ac:dyDescent="0.2">
      <c r="A625" s="25"/>
      <c r="B625" s="9"/>
      <c r="C625" s="9"/>
      <c r="D625" s="9"/>
      <c r="E625" s="9"/>
      <c r="F625" s="14"/>
    </row>
    <row r="626" spans="1:6" x14ac:dyDescent="0.2">
      <c r="A626" s="25"/>
      <c r="B626" s="9"/>
      <c r="C626" s="9"/>
      <c r="D626" s="9"/>
      <c r="E626" s="9"/>
      <c r="F626" s="14"/>
    </row>
    <row r="627" spans="1:6" x14ac:dyDescent="0.2">
      <c r="A627" s="25"/>
      <c r="B627" s="9"/>
      <c r="C627" s="9"/>
      <c r="D627" s="9"/>
      <c r="E627" s="9"/>
      <c r="F627" s="14"/>
    </row>
    <row r="628" spans="1:6" x14ac:dyDescent="0.2">
      <c r="A628" s="25"/>
      <c r="B628" s="9"/>
      <c r="C628" s="9"/>
      <c r="D628" s="9"/>
      <c r="E628" s="9"/>
      <c r="F628" s="14"/>
    </row>
    <row r="629" spans="1:6" x14ac:dyDescent="0.2">
      <c r="A629" s="25"/>
      <c r="B629" s="9"/>
      <c r="C629" s="9"/>
      <c r="D629" s="9"/>
      <c r="E629" s="9"/>
      <c r="F629" s="14"/>
    </row>
    <row r="630" spans="1:6" x14ac:dyDescent="0.2">
      <c r="A630" s="26"/>
    </row>
    <row r="631" spans="1:6" ht="14.45" customHeight="1" x14ac:dyDescent="0.2">
      <c r="A631" s="25" t="s">
        <v>358</v>
      </c>
      <c r="B631" s="6"/>
      <c r="C631" s="6"/>
      <c r="D631" s="6"/>
      <c r="E631" s="6"/>
      <c r="F631" s="11"/>
    </row>
    <row r="632" spans="1:6" x14ac:dyDescent="0.2">
      <c r="A632" s="26"/>
      <c r="B632" s="8"/>
      <c r="C632" s="8"/>
      <c r="D632" s="8"/>
      <c r="E632" s="8"/>
      <c r="F632" s="12"/>
    </row>
    <row r="633" spans="1:6" x14ac:dyDescent="0.2">
      <c r="A633" s="27" t="s">
        <v>353</v>
      </c>
    </row>
    <row r="634" spans="1:6" x14ac:dyDescent="0.2">
      <c r="A634" s="31">
        <v>1701</v>
      </c>
      <c r="B634" s="20">
        <v>1582</v>
      </c>
      <c r="C634" s="20">
        <v>273</v>
      </c>
      <c r="D634" s="49">
        <f t="shared" ref="D634:D648" si="101">IF(C634&lt;&gt;0,C634+B634,"")</f>
        <v>1855</v>
      </c>
      <c r="E634" s="20">
        <v>1141</v>
      </c>
      <c r="F634" s="50">
        <f t="shared" ref="F634:F648" si="102">IF(E634&lt;&gt;0,E634/D634,"")</f>
        <v>0.61509433962264148</v>
      </c>
    </row>
    <row r="635" spans="1:6" x14ac:dyDescent="0.2">
      <c r="A635" s="31">
        <v>1702</v>
      </c>
      <c r="B635" s="20">
        <v>1563</v>
      </c>
      <c r="C635" s="20">
        <v>170</v>
      </c>
      <c r="D635" s="49">
        <f t="shared" si="101"/>
        <v>1733</v>
      </c>
      <c r="E635" s="20">
        <v>1238</v>
      </c>
      <c r="F635" s="50">
        <f t="shared" si="102"/>
        <v>0.71436814772071555</v>
      </c>
    </row>
    <row r="636" spans="1:6" x14ac:dyDescent="0.2">
      <c r="A636" s="26">
        <v>1703</v>
      </c>
      <c r="B636" s="20">
        <v>1523</v>
      </c>
      <c r="C636" s="20">
        <v>415</v>
      </c>
      <c r="D636" s="49">
        <f t="shared" si="101"/>
        <v>1938</v>
      </c>
      <c r="E636" s="20">
        <v>1181</v>
      </c>
      <c r="F636" s="50">
        <f t="shared" si="102"/>
        <v>0.609391124871001</v>
      </c>
    </row>
    <row r="637" spans="1:6" x14ac:dyDescent="0.2">
      <c r="A637" s="26">
        <v>1704</v>
      </c>
      <c r="B637" s="20">
        <v>1278</v>
      </c>
      <c r="C637" s="20">
        <v>172</v>
      </c>
      <c r="D637" s="49">
        <f t="shared" si="101"/>
        <v>1450</v>
      </c>
      <c r="E637" s="20">
        <v>1067</v>
      </c>
      <c r="F637" s="50">
        <f t="shared" si="102"/>
        <v>0.7358620689655172</v>
      </c>
    </row>
    <row r="638" spans="1:6" x14ac:dyDescent="0.2">
      <c r="A638" s="26">
        <v>1705</v>
      </c>
      <c r="B638" s="20">
        <v>1450</v>
      </c>
      <c r="C638" s="20">
        <v>221</v>
      </c>
      <c r="D638" s="49">
        <f t="shared" si="101"/>
        <v>1671</v>
      </c>
      <c r="E638" s="20">
        <v>1056</v>
      </c>
      <c r="F638" s="50">
        <f t="shared" si="102"/>
        <v>0.63195691202872528</v>
      </c>
    </row>
    <row r="639" spans="1:6" x14ac:dyDescent="0.2">
      <c r="A639" s="26">
        <v>1706</v>
      </c>
      <c r="B639" s="20">
        <v>1731</v>
      </c>
      <c r="C639" s="20">
        <v>264</v>
      </c>
      <c r="D639" s="49">
        <f t="shared" si="101"/>
        <v>1995</v>
      </c>
      <c r="E639" s="20">
        <v>1410</v>
      </c>
      <c r="F639" s="50">
        <f t="shared" si="102"/>
        <v>0.70676691729323304</v>
      </c>
    </row>
    <row r="640" spans="1:6" x14ac:dyDescent="0.2">
      <c r="A640" s="26">
        <v>1707</v>
      </c>
      <c r="B640" s="20">
        <v>1263</v>
      </c>
      <c r="C640" s="20">
        <v>167</v>
      </c>
      <c r="D640" s="49">
        <f t="shared" si="101"/>
        <v>1430</v>
      </c>
      <c r="E640" s="20">
        <v>1035</v>
      </c>
      <c r="F640" s="50">
        <f t="shared" si="102"/>
        <v>0.72377622377622375</v>
      </c>
    </row>
    <row r="641" spans="1:6" x14ac:dyDescent="0.2">
      <c r="A641" s="26">
        <v>1708</v>
      </c>
      <c r="B641" s="20">
        <v>1927</v>
      </c>
      <c r="C641" s="20">
        <v>354</v>
      </c>
      <c r="D641" s="49">
        <f t="shared" si="101"/>
        <v>2281</v>
      </c>
      <c r="E641" s="20">
        <v>1504</v>
      </c>
      <c r="F641" s="50">
        <f t="shared" si="102"/>
        <v>0.65935992985532665</v>
      </c>
    </row>
    <row r="642" spans="1:6" x14ac:dyDescent="0.2">
      <c r="A642" s="26">
        <v>1709</v>
      </c>
      <c r="B642" s="20">
        <v>1460</v>
      </c>
      <c r="C642" s="20">
        <v>185</v>
      </c>
      <c r="D642" s="49">
        <f t="shared" si="101"/>
        <v>1645</v>
      </c>
      <c r="E642" s="20">
        <v>1224</v>
      </c>
      <c r="F642" s="50">
        <f t="shared" si="102"/>
        <v>0.74407294832826743</v>
      </c>
    </row>
    <row r="643" spans="1:6" x14ac:dyDescent="0.2">
      <c r="A643" s="26">
        <v>1710</v>
      </c>
      <c r="B643" s="20">
        <v>1280</v>
      </c>
      <c r="C643" s="20">
        <v>324</v>
      </c>
      <c r="D643" s="49">
        <f t="shared" si="101"/>
        <v>1604</v>
      </c>
      <c r="E643" s="20">
        <v>798</v>
      </c>
      <c r="F643" s="50">
        <f t="shared" si="102"/>
        <v>0.49750623441396508</v>
      </c>
    </row>
    <row r="644" spans="1:6" x14ac:dyDescent="0.2">
      <c r="A644" s="26">
        <v>1711</v>
      </c>
      <c r="B644" s="20">
        <v>1144</v>
      </c>
      <c r="C644" s="20">
        <v>268</v>
      </c>
      <c r="D644" s="49">
        <f t="shared" si="101"/>
        <v>1412</v>
      </c>
      <c r="E644" s="20">
        <v>810</v>
      </c>
      <c r="F644" s="50">
        <f t="shared" si="102"/>
        <v>0.57365439093484416</v>
      </c>
    </row>
    <row r="645" spans="1:6" x14ac:dyDescent="0.2">
      <c r="A645" s="26">
        <v>1712</v>
      </c>
      <c r="B645" s="20">
        <v>1272</v>
      </c>
      <c r="C645" s="20">
        <v>143</v>
      </c>
      <c r="D645" s="49">
        <f t="shared" si="101"/>
        <v>1415</v>
      </c>
      <c r="E645" s="20">
        <v>1003</v>
      </c>
      <c r="F645" s="50">
        <f t="shared" si="102"/>
        <v>0.70883392226148412</v>
      </c>
    </row>
    <row r="646" spans="1:6" x14ac:dyDescent="0.2">
      <c r="A646" s="26">
        <v>1713</v>
      </c>
      <c r="B646" s="20">
        <v>1716</v>
      </c>
      <c r="C646" s="20">
        <v>229</v>
      </c>
      <c r="D646" s="49">
        <f t="shared" si="101"/>
        <v>1945</v>
      </c>
      <c r="E646" s="20">
        <v>1405</v>
      </c>
      <c r="F646" s="50">
        <f t="shared" si="102"/>
        <v>0.72236503856041134</v>
      </c>
    </row>
    <row r="647" spans="1:6" x14ac:dyDescent="0.2">
      <c r="A647" s="26">
        <v>1714</v>
      </c>
      <c r="B647" s="20">
        <v>1627</v>
      </c>
      <c r="C647" s="20">
        <v>271</v>
      </c>
      <c r="D647" s="49">
        <f t="shared" si="101"/>
        <v>1898</v>
      </c>
      <c r="E647" s="20">
        <v>1333</v>
      </c>
      <c r="F647" s="50">
        <f t="shared" si="102"/>
        <v>0.70231822971548996</v>
      </c>
    </row>
    <row r="648" spans="1:6" x14ac:dyDescent="0.2">
      <c r="A648" s="26">
        <v>1715</v>
      </c>
      <c r="B648" s="20">
        <v>1750</v>
      </c>
      <c r="C648" s="20">
        <v>287</v>
      </c>
      <c r="D648" s="49">
        <f t="shared" si="101"/>
        <v>2037</v>
      </c>
      <c r="E648" s="20">
        <v>1346</v>
      </c>
      <c r="F648" s="50">
        <f t="shared" si="102"/>
        <v>0.6607756504663721</v>
      </c>
    </row>
    <row r="649" spans="1:6" x14ac:dyDescent="0.2">
      <c r="A649" s="25" t="s">
        <v>359</v>
      </c>
      <c r="B649" s="9">
        <f>SUM(B634:B648)</f>
        <v>22566</v>
      </c>
      <c r="C649" s="9">
        <f>SUM(C634:C648)</f>
        <v>3743</v>
      </c>
      <c r="D649" s="9">
        <f>SUM(D634:D648)</f>
        <v>26309</v>
      </c>
      <c r="E649" s="9">
        <f>SUM(E634:E648)</f>
        <v>17551</v>
      </c>
      <c r="F649" s="14">
        <f t="shared" ref="F649" si="103">E649/D649</f>
        <v>0.66711011440951762</v>
      </c>
    </row>
    <row r="650" spans="1:6" x14ac:dyDescent="0.2">
      <c r="A650" s="26"/>
    </row>
    <row r="651" spans="1:6" ht="14.45" customHeight="1" x14ac:dyDescent="0.2">
      <c r="A651" s="25" t="s">
        <v>360</v>
      </c>
      <c r="B651" s="10"/>
      <c r="C651" s="10"/>
      <c r="D651" s="10"/>
    </row>
    <row r="652" spans="1:6" x14ac:dyDescent="0.2">
      <c r="A652" s="26"/>
      <c r="B652" s="8"/>
      <c r="C652" s="8"/>
      <c r="D652" s="8"/>
    </row>
    <row r="653" spans="1:6" x14ac:dyDescent="0.2">
      <c r="A653" s="27" t="s">
        <v>353</v>
      </c>
    </row>
    <row r="654" spans="1:6" x14ac:dyDescent="0.2">
      <c r="A654" s="31">
        <v>1801</v>
      </c>
      <c r="B654" s="47">
        <v>1434</v>
      </c>
      <c r="C654" s="47">
        <v>210</v>
      </c>
      <c r="D654" s="29">
        <f t="shared" ref="D654:D670" si="104">IF(C654&lt;&gt;0,C654+B654,"")</f>
        <v>1644</v>
      </c>
      <c r="E654" s="47">
        <v>1116</v>
      </c>
      <c r="F654" s="30">
        <f t="shared" ref="F654:F670" si="105">IF(E654&lt;&gt;0,E654/D654,"")</f>
        <v>0.67883211678832112</v>
      </c>
    </row>
    <row r="655" spans="1:6" x14ac:dyDescent="0.2">
      <c r="A655" s="31">
        <v>1802</v>
      </c>
      <c r="B655" s="47">
        <v>1874</v>
      </c>
      <c r="C655" s="47">
        <v>161</v>
      </c>
      <c r="D655" s="29">
        <f t="shared" si="104"/>
        <v>2035</v>
      </c>
      <c r="E655" s="47">
        <v>1457</v>
      </c>
      <c r="F655" s="30">
        <f t="shared" si="105"/>
        <v>0.71597051597051597</v>
      </c>
    </row>
    <row r="656" spans="1:6" x14ac:dyDescent="0.2">
      <c r="A656" s="31">
        <v>1803</v>
      </c>
      <c r="B656" s="48">
        <v>1413</v>
      </c>
      <c r="C656" s="48">
        <v>126</v>
      </c>
      <c r="D656" s="29">
        <f t="shared" si="104"/>
        <v>1539</v>
      </c>
      <c r="E656" s="48">
        <v>1068</v>
      </c>
      <c r="F656" s="30">
        <f t="shared" si="105"/>
        <v>0.69395711500974655</v>
      </c>
    </row>
    <row r="657" spans="1:6" x14ac:dyDescent="0.2">
      <c r="A657" s="31">
        <v>1804</v>
      </c>
      <c r="B657" s="51">
        <v>1962</v>
      </c>
      <c r="C657" s="51">
        <v>258</v>
      </c>
      <c r="D657" s="49">
        <f t="shared" si="104"/>
        <v>2220</v>
      </c>
      <c r="E657" s="51">
        <v>1590</v>
      </c>
      <c r="F657" s="50">
        <f t="shared" si="105"/>
        <v>0.71621621621621623</v>
      </c>
    </row>
    <row r="658" spans="1:6" x14ac:dyDescent="0.2">
      <c r="A658" s="31">
        <v>1805</v>
      </c>
      <c r="B658" s="20">
        <v>2104</v>
      </c>
      <c r="C658" s="20">
        <v>425</v>
      </c>
      <c r="D658" s="49">
        <f t="shared" si="104"/>
        <v>2529</v>
      </c>
      <c r="E658" s="20">
        <v>1632</v>
      </c>
      <c r="F658" s="50">
        <f t="shared" si="105"/>
        <v>0.64531435349940691</v>
      </c>
    </row>
    <row r="659" spans="1:6" x14ac:dyDescent="0.2">
      <c r="A659" s="31">
        <v>1806</v>
      </c>
      <c r="B659" s="20">
        <v>1458</v>
      </c>
      <c r="C659" s="20">
        <v>130</v>
      </c>
      <c r="D659" s="49">
        <f t="shared" si="104"/>
        <v>1588</v>
      </c>
      <c r="E659" s="20">
        <v>1228</v>
      </c>
      <c r="F659" s="50">
        <f t="shared" si="105"/>
        <v>0.77329974811083124</v>
      </c>
    </row>
    <row r="660" spans="1:6" x14ac:dyDescent="0.2">
      <c r="A660" s="26">
        <v>1807</v>
      </c>
      <c r="B660" s="20">
        <v>1855</v>
      </c>
      <c r="C660" s="20">
        <v>255</v>
      </c>
      <c r="D660" s="49">
        <f t="shared" si="104"/>
        <v>2110</v>
      </c>
      <c r="E660" s="20">
        <v>1489</v>
      </c>
      <c r="F660" s="50">
        <f t="shared" si="105"/>
        <v>0.70568720379146921</v>
      </c>
    </row>
    <row r="661" spans="1:6" x14ac:dyDescent="0.2">
      <c r="A661" s="26">
        <v>1808</v>
      </c>
      <c r="B661" s="20">
        <v>1596</v>
      </c>
      <c r="C661" s="20">
        <v>242</v>
      </c>
      <c r="D661" s="49">
        <f t="shared" si="104"/>
        <v>1838</v>
      </c>
      <c r="E661" s="20">
        <v>1311</v>
      </c>
      <c r="F661" s="50">
        <f t="shared" si="105"/>
        <v>0.71327529923830246</v>
      </c>
    </row>
    <row r="662" spans="1:6" x14ac:dyDescent="0.2">
      <c r="A662" s="26">
        <v>1809</v>
      </c>
      <c r="B662" s="20">
        <v>1946</v>
      </c>
      <c r="C662" s="20">
        <v>229</v>
      </c>
      <c r="D662" s="49">
        <f t="shared" si="104"/>
        <v>2175</v>
      </c>
      <c r="E662" s="20">
        <v>1533</v>
      </c>
      <c r="F662" s="50">
        <f t="shared" si="105"/>
        <v>0.70482758620689656</v>
      </c>
    </row>
    <row r="663" spans="1:6" x14ac:dyDescent="0.2">
      <c r="A663" s="26">
        <v>1810</v>
      </c>
      <c r="B663" s="20">
        <v>1255</v>
      </c>
      <c r="C663" s="20">
        <v>109</v>
      </c>
      <c r="D663" s="49">
        <f t="shared" si="104"/>
        <v>1364</v>
      </c>
      <c r="E663" s="20">
        <v>1060</v>
      </c>
      <c r="F663" s="50">
        <f t="shared" si="105"/>
        <v>0.77712609970674484</v>
      </c>
    </row>
    <row r="664" spans="1:6" x14ac:dyDescent="0.2">
      <c r="A664" s="26">
        <v>1811</v>
      </c>
      <c r="B664" s="20">
        <v>1566</v>
      </c>
      <c r="C664" s="20">
        <v>118</v>
      </c>
      <c r="D664" s="49">
        <f t="shared" si="104"/>
        <v>1684</v>
      </c>
      <c r="E664" s="20">
        <v>1315</v>
      </c>
      <c r="F664" s="50">
        <f t="shared" si="105"/>
        <v>0.78087885985748218</v>
      </c>
    </row>
    <row r="665" spans="1:6" x14ac:dyDescent="0.2">
      <c r="A665" s="26">
        <v>1812</v>
      </c>
      <c r="B665" s="20">
        <v>1544</v>
      </c>
      <c r="C665" s="20">
        <v>154</v>
      </c>
      <c r="D665" s="49">
        <f t="shared" si="104"/>
        <v>1698</v>
      </c>
      <c r="E665" s="20">
        <v>1265</v>
      </c>
      <c r="F665" s="50">
        <f t="shared" si="105"/>
        <v>0.74499411071849231</v>
      </c>
    </row>
    <row r="666" spans="1:6" x14ac:dyDescent="0.2">
      <c r="A666" s="26">
        <v>1813</v>
      </c>
      <c r="B666" s="20">
        <v>1430</v>
      </c>
      <c r="C666" s="20">
        <v>123</v>
      </c>
      <c r="D666" s="49">
        <f t="shared" si="104"/>
        <v>1553</v>
      </c>
      <c r="E666" s="20">
        <v>1160</v>
      </c>
      <c r="F666" s="50">
        <f t="shared" si="105"/>
        <v>0.74694140373470697</v>
      </c>
    </row>
    <row r="667" spans="1:6" x14ac:dyDescent="0.2">
      <c r="A667" s="26">
        <v>1814</v>
      </c>
      <c r="B667" s="20">
        <v>1742</v>
      </c>
      <c r="C667" s="20">
        <v>201</v>
      </c>
      <c r="D667" s="49">
        <f t="shared" si="104"/>
        <v>1943</v>
      </c>
      <c r="E667" s="20">
        <v>1353</v>
      </c>
      <c r="F667" s="50">
        <f t="shared" si="105"/>
        <v>0.69634585692228512</v>
      </c>
    </row>
    <row r="668" spans="1:6" x14ac:dyDescent="0.2">
      <c r="A668" s="26">
        <v>1815</v>
      </c>
      <c r="B668" s="20">
        <v>1833</v>
      </c>
      <c r="C668" s="20">
        <v>183</v>
      </c>
      <c r="D668" s="49">
        <f t="shared" si="104"/>
        <v>2016</v>
      </c>
      <c r="E668" s="20">
        <v>1423</v>
      </c>
      <c r="F668" s="50">
        <f t="shared" si="105"/>
        <v>0.70585317460317465</v>
      </c>
    </row>
    <row r="669" spans="1:6" x14ac:dyDescent="0.2">
      <c r="A669" s="26">
        <v>1816</v>
      </c>
      <c r="B669" s="20">
        <v>1027</v>
      </c>
      <c r="C669" s="20">
        <v>87</v>
      </c>
      <c r="D669" s="49">
        <f t="shared" si="104"/>
        <v>1114</v>
      </c>
      <c r="E669" s="20">
        <v>855</v>
      </c>
      <c r="F669" s="50">
        <f t="shared" si="105"/>
        <v>0.76750448833034113</v>
      </c>
    </row>
    <row r="670" spans="1:6" x14ac:dyDescent="0.2">
      <c r="A670" s="26">
        <v>1817</v>
      </c>
      <c r="B670" s="20">
        <v>3058</v>
      </c>
      <c r="C670" s="20">
        <v>398</v>
      </c>
      <c r="D670" s="49">
        <f t="shared" si="104"/>
        <v>3456</v>
      </c>
      <c r="E670" s="20">
        <v>2760</v>
      </c>
      <c r="F670" s="50">
        <f t="shared" si="105"/>
        <v>0.79861111111111116</v>
      </c>
    </row>
    <row r="671" spans="1:6" x14ac:dyDescent="0.2">
      <c r="A671" s="25" t="s">
        <v>361</v>
      </c>
      <c r="B671" s="9">
        <f>SUM(B654:B670)</f>
        <v>29097</v>
      </c>
      <c r="C671" s="9">
        <f>SUM(C654:C670)</f>
        <v>3409</v>
      </c>
      <c r="D671" s="9">
        <f>SUM(D654:D670)</f>
        <v>32506</v>
      </c>
      <c r="E671" s="9">
        <f>SUM(E654:E670)</f>
        <v>23615</v>
      </c>
      <c r="F671" s="14">
        <f t="shared" ref="F671:F697" si="106">E671/D671</f>
        <v>0.72648126499723131</v>
      </c>
    </row>
    <row r="672" spans="1:6" x14ac:dyDescent="0.2">
      <c r="A672" s="25"/>
      <c r="B672" s="9"/>
      <c r="C672" s="9"/>
      <c r="D672" s="9"/>
      <c r="E672" s="9"/>
      <c r="F672" s="14"/>
    </row>
    <row r="673" spans="1:6" ht="14.45" customHeight="1" x14ac:dyDescent="0.2">
      <c r="A673" s="25" t="s">
        <v>362</v>
      </c>
      <c r="B673" s="10"/>
      <c r="C673" s="6"/>
      <c r="D673" s="6"/>
      <c r="E673" s="6"/>
      <c r="F673" s="11"/>
    </row>
    <row r="674" spans="1:6" x14ac:dyDescent="0.2">
      <c r="A674" s="26"/>
      <c r="B674" s="8"/>
      <c r="C674" s="8"/>
      <c r="D674" s="8"/>
      <c r="E674" s="8"/>
      <c r="F674" s="12"/>
    </row>
    <row r="675" spans="1:6" x14ac:dyDescent="0.2">
      <c r="A675" s="27" t="s">
        <v>353</v>
      </c>
    </row>
    <row r="676" spans="1:6" x14ac:dyDescent="0.2">
      <c r="A676" s="31">
        <v>1901</v>
      </c>
      <c r="B676" s="20">
        <v>2354</v>
      </c>
      <c r="C676" s="20">
        <v>295</v>
      </c>
      <c r="D676" s="49">
        <f t="shared" ref="D676:D696" si="107">IF(C676&lt;&gt;0,C676+B676,"")</f>
        <v>2649</v>
      </c>
      <c r="E676" s="20">
        <v>2037</v>
      </c>
      <c r="F676" s="50">
        <f t="shared" ref="F676:F696" si="108">IF(E676&lt;&gt;0,E676/D676,"")</f>
        <v>0.76896942242355604</v>
      </c>
    </row>
    <row r="677" spans="1:6" x14ac:dyDescent="0.2">
      <c r="A677" s="31">
        <v>1902</v>
      </c>
      <c r="B677" s="20">
        <v>1709</v>
      </c>
      <c r="C677" s="20">
        <v>100</v>
      </c>
      <c r="D677" s="49">
        <f t="shared" si="107"/>
        <v>1809</v>
      </c>
      <c r="E677" s="20">
        <v>1423</v>
      </c>
      <c r="F677" s="50">
        <f t="shared" si="108"/>
        <v>0.78662244333886122</v>
      </c>
    </row>
    <row r="678" spans="1:6" x14ac:dyDescent="0.2">
      <c r="A678" s="31">
        <v>1903</v>
      </c>
      <c r="B678" s="48">
        <v>700</v>
      </c>
      <c r="C678" s="48">
        <v>81</v>
      </c>
      <c r="D678" s="29">
        <f t="shared" si="107"/>
        <v>781</v>
      </c>
      <c r="E678" s="48">
        <v>518</v>
      </c>
      <c r="F678" s="30">
        <f t="shared" si="108"/>
        <v>0.66325224071702948</v>
      </c>
    </row>
    <row r="679" spans="1:6" x14ac:dyDescent="0.2">
      <c r="A679" s="27" t="s">
        <v>848</v>
      </c>
      <c r="B679" s="48"/>
      <c r="C679" s="48"/>
      <c r="D679" s="29"/>
      <c r="E679" s="48"/>
      <c r="F679" s="30"/>
    </row>
    <row r="680" spans="1:6" x14ac:dyDescent="0.2">
      <c r="A680" s="31">
        <v>1904</v>
      </c>
      <c r="B680" s="20">
        <v>1546</v>
      </c>
      <c r="C680" s="20">
        <v>169</v>
      </c>
      <c r="D680" s="49">
        <f t="shared" si="107"/>
        <v>1715</v>
      </c>
      <c r="E680" s="20">
        <v>1277</v>
      </c>
      <c r="F680" s="50">
        <f t="shared" si="108"/>
        <v>0.74460641399416905</v>
      </c>
    </row>
    <row r="681" spans="1:6" x14ac:dyDescent="0.2">
      <c r="A681" s="31">
        <v>1905</v>
      </c>
      <c r="B681" s="20">
        <v>1682</v>
      </c>
      <c r="C681" s="20">
        <v>234</v>
      </c>
      <c r="D681" s="49">
        <f t="shared" si="107"/>
        <v>1916</v>
      </c>
      <c r="E681" s="20">
        <v>1416</v>
      </c>
      <c r="F681" s="50">
        <f t="shared" si="108"/>
        <v>0.73903966597077242</v>
      </c>
    </row>
    <row r="682" spans="1:6" x14ac:dyDescent="0.2">
      <c r="A682" s="31">
        <v>1906</v>
      </c>
      <c r="B682" s="20">
        <v>1746</v>
      </c>
      <c r="C682" s="20">
        <v>182</v>
      </c>
      <c r="D682" s="49">
        <f t="shared" si="107"/>
        <v>1928</v>
      </c>
      <c r="E682" s="20">
        <v>1456</v>
      </c>
      <c r="F682" s="50">
        <f t="shared" si="108"/>
        <v>0.75518672199170123</v>
      </c>
    </row>
    <row r="683" spans="1:6" x14ac:dyDescent="0.2">
      <c r="A683" s="31">
        <v>1907</v>
      </c>
      <c r="B683" s="20">
        <v>1880</v>
      </c>
      <c r="C683" s="20">
        <v>135</v>
      </c>
      <c r="D683" s="49">
        <f t="shared" si="107"/>
        <v>2015</v>
      </c>
      <c r="E683" s="20">
        <v>1577</v>
      </c>
      <c r="F683" s="50">
        <f t="shared" si="108"/>
        <v>0.78263027295285359</v>
      </c>
    </row>
    <row r="684" spans="1:6" x14ac:dyDescent="0.2">
      <c r="A684" s="26">
        <v>1908</v>
      </c>
      <c r="B684" s="20">
        <v>1078</v>
      </c>
      <c r="C684" s="20">
        <v>142</v>
      </c>
      <c r="D684" s="49">
        <f t="shared" si="107"/>
        <v>1220</v>
      </c>
      <c r="E684" s="20">
        <v>955</v>
      </c>
      <c r="F684" s="50">
        <f t="shared" si="108"/>
        <v>0.78278688524590168</v>
      </c>
    </row>
    <row r="685" spans="1:6" x14ac:dyDescent="0.2">
      <c r="A685" s="26">
        <v>1909</v>
      </c>
      <c r="B685" s="20">
        <v>1635</v>
      </c>
      <c r="C685" s="20">
        <v>155</v>
      </c>
      <c r="D685" s="49">
        <f t="shared" si="107"/>
        <v>1790</v>
      </c>
      <c r="E685" s="20">
        <v>1361</v>
      </c>
      <c r="F685" s="50">
        <f t="shared" si="108"/>
        <v>0.76033519553072626</v>
      </c>
    </row>
    <row r="686" spans="1:6" x14ac:dyDescent="0.2">
      <c r="A686" s="26">
        <v>1910</v>
      </c>
      <c r="B686" s="20">
        <v>1868</v>
      </c>
      <c r="C686" s="20">
        <v>137</v>
      </c>
      <c r="D686" s="49">
        <f t="shared" si="107"/>
        <v>2005</v>
      </c>
      <c r="E686" s="20">
        <v>1572</v>
      </c>
      <c r="F686" s="50">
        <f t="shared" si="108"/>
        <v>0.78403990024937653</v>
      </c>
    </row>
    <row r="687" spans="1:6" x14ac:dyDescent="0.2">
      <c r="A687" s="26">
        <v>1911</v>
      </c>
      <c r="B687" s="20">
        <v>1540</v>
      </c>
      <c r="C687" s="20">
        <v>130</v>
      </c>
      <c r="D687" s="49">
        <f t="shared" si="107"/>
        <v>1670</v>
      </c>
      <c r="E687" s="20">
        <v>1336</v>
      </c>
      <c r="F687" s="50">
        <f t="shared" si="108"/>
        <v>0.8</v>
      </c>
    </row>
    <row r="688" spans="1:6" x14ac:dyDescent="0.2">
      <c r="A688" s="26">
        <v>1912</v>
      </c>
      <c r="B688" s="20">
        <v>1313</v>
      </c>
      <c r="C688" s="20">
        <v>99</v>
      </c>
      <c r="D688" s="49">
        <f t="shared" si="107"/>
        <v>1412</v>
      </c>
      <c r="E688" s="20">
        <v>1083</v>
      </c>
      <c r="F688" s="50">
        <f t="shared" si="108"/>
        <v>0.76699716713881017</v>
      </c>
    </row>
    <row r="689" spans="1:6" x14ac:dyDescent="0.2">
      <c r="A689" s="26">
        <v>1913</v>
      </c>
      <c r="B689" s="20">
        <v>1500</v>
      </c>
      <c r="C689" s="20">
        <v>118</v>
      </c>
      <c r="D689" s="49">
        <f t="shared" si="107"/>
        <v>1618</v>
      </c>
      <c r="E689" s="20">
        <v>1269</v>
      </c>
      <c r="F689" s="50">
        <f t="shared" si="108"/>
        <v>0.78430160692212603</v>
      </c>
    </row>
    <row r="690" spans="1:6" x14ac:dyDescent="0.2">
      <c r="A690" s="26">
        <v>1914</v>
      </c>
      <c r="B690" s="20">
        <v>1757</v>
      </c>
      <c r="C690" s="20">
        <v>209</v>
      </c>
      <c r="D690" s="49">
        <f t="shared" si="107"/>
        <v>1966</v>
      </c>
      <c r="E690" s="20">
        <v>1405</v>
      </c>
      <c r="F690" s="50">
        <f t="shared" si="108"/>
        <v>0.71464903357070197</v>
      </c>
    </row>
    <row r="691" spans="1:6" x14ac:dyDescent="0.2">
      <c r="A691" s="26">
        <v>1915</v>
      </c>
      <c r="B691" s="20">
        <v>1751</v>
      </c>
      <c r="C691" s="20">
        <v>256</v>
      </c>
      <c r="D691" s="49">
        <f t="shared" si="107"/>
        <v>2007</v>
      </c>
      <c r="E691" s="20">
        <v>1303</v>
      </c>
      <c r="F691" s="50">
        <f t="shared" si="108"/>
        <v>0.64922770303936228</v>
      </c>
    </row>
    <row r="692" spans="1:6" x14ac:dyDescent="0.2">
      <c r="A692" s="26">
        <v>1916</v>
      </c>
      <c r="B692" s="20">
        <v>1352</v>
      </c>
      <c r="C692" s="20">
        <v>214</v>
      </c>
      <c r="D692" s="49">
        <f t="shared" si="107"/>
        <v>1566</v>
      </c>
      <c r="E692" s="20">
        <v>1006</v>
      </c>
      <c r="F692" s="50">
        <f t="shared" si="108"/>
        <v>0.64240102171136659</v>
      </c>
    </row>
    <row r="693" spans="1:6" x14ac:dyDescent="0.2">
      <c r="A693" s="26">
        <v>1917</v>
      </c>
      <c r="B693" s="20">
        <v>1190</v>
      </c>
      <c r="C693" s="20">
        <v>162</v>
      </c>
      <c r="D693" s="49">
        <f t="shared" si="107"/>
        <v>1352</v>
      </c>
      <c r="E693" s="20">
        <v>917</v>
      </c>
      <c r="F693" s="50">
        <f t="shared" si="108"/>
        <v>0.67825443786982254</v>
      </c>
    </row>
    <row r="694" spans="1:6" x14ac:dyDescent="0.2">
      <c r="A694" s="26">
        <v>1918</v>
      </c>
      <c r="B694" s="20">
        <v>2206</v>
      </c>
      <c r="C694" s="20">
        <v>170</v>
      </c>
      <c r="D694" s="49">
        <f t="shared" si="107"/>
        <v>2376</v>
      </c>
      <c r="E694" s="20">
        <v>1850</v>
      </c>
      <c r="F694" s="50">
        <f t="shared" si="108"/>
        <v>0.77861952861952866</v>
      </c>
    </row>
    <row r="695" spans="1:6" x14ac:dyDescent="0.2">
      <c r="A695" s="26">
        <v>1919</v>
      </c>
      <c r="B695" s="20">
        <v>1795</v>
      </c>
      <c r="C695" s="20">
        <v>177</v>
      </c>
      <c r="D695" s="49">
        <f t="shared" si="107"/>
        <v>1972</v>
      </c>
      <c r="E695" s="20">
        <v>1554</v>
      </c>
      <c r="F695" s="50">
        <f t="shared" si="108"/>
        <v>0.78803245436105473</v>
      </c>
    </row>
    <row r="696" spans="1:6" x14ac:dyDescent="0.2">
      <c r="A696" s="26">
        <v>1920</v>
      </c>
      <c r="B696" s="20">
        <v>889</v>
      </c>
      <c r="C696" s="20">
        <v>32</v>
      </c>
      <c r="D696" s="49">
        <f t="shared" si="107"/>
        <v>921</v>
      </c>
      <c r="E696" s="20">
        <v>720</v>
      </c>
      <c r="F696" s="50">
        <f t="shared" si="108"/>
        <v>0.78175895765472314</v>
      </c>
    </row>
    <row r="697" spans="1:6" x14ac:dyDescent="0.2">
      <c r="A697" s="25" t="s">
        <v>363</v>
      </c>
      <c r="B697" s="9">
        <f>SUM(B676:B696)</f>
        <v>31491</v>
      </c>
      <c r="C697" s="9">
        <f>SUM(C676:C696)</f>
        <v>3197</v>
      </c>
      <c r="D697" s="9">
        <f>SUM(D676:D696)</f>
        <v>34688</v>
      </c>
      <c r="E697" s="9">
        <f>SUM(E676:E696)</f>
        <v>26035</v>
      </c>
      <c r="F697" s="14">
        <f t="shared" si="106"/>
        <v>0.75054773985239853</v>
      </c>
    </row>
    <row r="698" spans="1:6" x14ac:dyDescent="0.2">
      <c r="A698" s="25"/>
      <c r="B698" s="9"/>
      <c r="C698" s="9"/>
      <c r="D698" s="9"/>
      <c r="E698" s="9"/>
      <c r="F698" s="14"/>
    </row>
    <row r="699" spans="1:6" ht="14.45" customHeight="1" x14ac:dyDescent="0.2">
      <c r="A699" s="25" t="s">
        <v>364</v>
      </c>
      <c r="B699" s="6"/>
      <c r="C699" s="6"/>
      <c r="D699" s="6"/>
      <c r="E699" s="6"/>
      <c r="F699" s="15"/>
    </row>
    <row r="700" spans="1:6" x14ac:dyDescent="0.2">
      <c r="A700" s="26"/>
      <c r="B700" s="8"/>
      <c r="C700" s="8"/>
      <c r="D700" s="8"/>
      <c r="E700" s="8"/>
      <c r="F700" s="12"/>
    </row>
    <row r="701" spans="1:6" x14ac:dyDescent="0.2">
      <c r="A701" s="27" t="s">
        <v>353</v>
      </c>
    </row>
    <row r="702" spans="1:6" x14ac:dyDescent="0.2">
      <c r="A702" s="31">
        <v>2001</v>
      </c>
      <c r="B702" s="48">
        <v>1759</v>
      </c>
      <c r="C702" s="48">
        <v>209</v>
      </c>
      <c r="D702" s="29">
        <f t="shared" ref="D702:D716" si="109">IF(C702&lt;&gt;0,C702+B702,"")</f>
        <v>1968</v>
      </c>
      <c r="E702" s="48">
        <v>1273</v>
      </c>
      <c r="F702" s="30">
        <f t="shared" ref="F702:F716" si="110">IF(E702&lt;&gt;0,E702/D702,"")</f>
        <v>0.64684959349593496</v>
      </c>
    </row>
    <row r="703" spans="1:6" x14ac:dyDescent="0.2">
      <c r="A703" s="31">
        <v>2002</v>
      </c>
      <c r="B703" s="48">
        <v>1515</v>
      </c>
      <c r="C703" s="48">
        <v>157</v>
      </c>
      <c r="D703" s="29">
        <f t="shared" si="109"/>
        <v>1672</v>
      </c>
      <c r="E703" s="48">
        <v>1183</v>
      </c>
      <c r="F703" s="30">
        <f t="shared" si="110"/>
        <v>0.70753588516746413</v>
      </c>
    </row>
    <row r="704" spans="1:6" x14ac:dyDescent="0.2">
      <c r="A704" s="31">
        <v>2003</v>
      </c>
      <c r="B704" s="48">
        <v>2110</v>
      </c>
      <c r="C704" s="48">
        <v>167</v>
      </c>
      <c r="D704" s="29">
        <f t="shared" si="109"/>
        <v>2277</v>
      </c>
      <c r="E704" s="48">
        <v>1567</v>
      </c>
      <c r="F704" s="30">
        <f t="shared" si="110"/>
        <v>0.68818620992534041</v>
      </c>
    </row>
    <row r="705" spans="1:6" x14ac:dyDescent="0.2">
      <c r="A705" s="31">
        <v>2004</v>
      </c>
      <c r="B705" s="48">
        <v>2044</v>
      </c>
      <c r="C705" s="48">
        <v>218</v>
      </c>
      <c r="D705" s="29">
        <f t="shared" si="109"/>
        <v>2262</v>
      </c>
      <c r="E705" s="48">
        <v>1519</v>
      </c>
      <c r="F705" s="30">
        <f t="shared" si="110"/>
        <v>0.67152961980548187</v>
      </c>
    </row>
    <row r="706" spans="1:6" x14ac:dyDescent="0.2">
      <c r="A706" s="31">
        <v>2005</v>
      </c>
      <c r="B706" s="48">
        <v>1987</v>
      </c>
      <c r="C706" s="48">
        <v>209</v>
      </c>
      <c r="D706" s="29">
        <f t="shared" si="109"/>
        <v>2196</v>
      </c>
      <c r="E706" s="48">
        <v>1476</v>
      </c>
      <c r="F706" s="30">
        <f t="shared" si="110"/>
        <v>0.67213114754098358</v>
      </c>
    </row>
    <row r="707" spans="1:6" x14ac:dyDescent="0.2">
      <c r="A707" s="31">
        <v>2006</v>
      </c>
      <c r="B707" s="48">
        <v>2154</v>
      </c>
      <c r="C707" s="48">
        <v>177</v>
      </c>
      <c r="D707" s="29">
        <f t="shared" si="109"/>
        <v>2331</v>
      </c>
      <c r="E707" s="48">
        <v>1648</v>
      </c>
      <c r="F707" s="30">
        <f t="shared" si="110"/>
        <v>0.706992706992707</v>
      </c>
    </row>
    <row r="708" spans="1:6" x14ac:dyDescent="0.2">
      <c r="A708" s="31">
        <v>2007</v>
      </c>
      <c r="B708" s="28">
        <v>1661</v>
      </c>
      <c r="C708" s="28">
        <v>173</v>
      </c>
      <c r="D708" s="29">
        <f t="shared" si="109"/>
        <v>1834</v>
      </c>
      <c r="E708" s="28">
        <v>1290</v>
      </c>
      <c r="F708" s="30">
        <f t="shared" si="110"/>
        <v>0.70338058887677213</v>
      </c>
    </row>
    <row r="709" spans="1:6" x14ac:dyDescent="0.2">
      <c r="A709" s="26">
        <v>2008</v>
      </c>
      <c r="B709" s="28">
        <v>1168</v>
      </c>
      <c r="C709" s="28">
        <v>195</v>
      </c>
      <c r="D709" s="29">
        <f t="shared" si="109"/>
        <v>1363</v>
      </c>
      <c r="E709" s="28">
        <v>872</v>
      </c>
      <c r="F709" s="30">
        <f t="shared" si="110"/>
        <v>0.63976522377109313</v>
      </c>
    </row>
    <row r="710" spans="1:6" x14ac:dyDescent="0.2">
      <c r="A710" s="26">
        <v>2009</v>
      </c>
      <c r="B710" s="28">
        <v>2065</v>
      </c>
      <c r="C710" s="28">
        <v>281</v>
      </c>
      <c r="D710" s="29">
        <f t="shared" si="109"/>
        <v>2346</v>
      </c>
      <c r="E710" s="28">
        <v>1556</v>
      </c>
      <c r="F710" s="30">
        <f t="shared" si="110"/>
        <v>0.66325660699062239</v>
      </c>
    </row>
    <row r="711" spans="1:6" x14ac:dyDescent="0.2">
      <c r="A711" s="26">
        <v>2010</v>
      </c>
      <c r="B711" s="28">
        <v>1708</v>
      </c>
      <c r="C711" s="28">
        <v>187</v>
      </c>
      <c r="D711" s="29">
        <f t="shared" si="109"/>
        <v>1895</v>
      </c>
      <c r="E711" s="28">
        <v>1302</v>
      </c>
      <c r="F711" s="30">
        <f t="shared" si="110"/>
        <v>0.68707124010554088</v>
      </c>
    </row>
    <row r="712" spans="1:6" x14ac:dyDescent="0.2">
      <c r="A712" s="26">
        <v>2011</v>
      </c>
      <c r="B712" s="48">
        <v>1814</v>
      </c>
      <c r="C712" s="48">
        <v>270</v>
      </c>
      <c r="D712" s="29">
        <f t="shared" si="109"/>
        <v>2084</v>
      </c>
      <c r="E712" s="48">
        <v>1428</v>
      </c>
      <c r="F712" s="30">
        <f t="shared" si="110"/>
        <v>0.68522072936660272</v>
      </c>
    </row>
    <row r="713" spans="1:6" x14ac:dyDescent="0.2">
      <c r="A713" s="26">
        <v>2012</v>
      </c>
      <c r="B713" s="48">
        <v>1413</v>
      </c>
      <c r="C713" s="48">
        <v>179</v>
      </c>
      <c r="D713" s="29">
        <f t="shared" si="109"/>
        <v>1592</v>
      </c>
      <c r="E713" s="48">
        <v>975</v>
      </c>
      <c r="F713" s="30">
        <f t="shared" si="110"/>
        <v>0.61243718592964824</v>
      </c>
    </row>
    <row r="714" spans="1:6" x14ac:dyDescent="0.2">
      <c r="A714" s="26" t="s">
        <v>750</v>
      </c>
      <c r="B714" s="28">
        <v>1470</v>
      </c>
      <c r="C714" s="28">
        <v>136</v>
      </c>
      <c r="D714" s="29">
        <f t="shared" si="109"/>
        <v>1606</v>
      </c>
      <c r="E714" s="28">
        <v>1158</v>
      </c>
      <c r="F714" s="30">
        <f t="shared" si="110"/>
        <v>0.72104607721046077</v>
      </c>
    </row>
    <row r="715" spans="1:6" x14ac:dyDescent="0.2">
      <c r="A715" s="26" t="s">
        <v>751</v>
      </c>
      <c r="B715" s="28">
        <v>1717</v>
      </c>
      <c r="C715" s="28">
        <v>140</v>
      </c>
      <c r="D715" s="29">
        <f t="shared" si="109"/>
        <v>1857</v>
      </c>
      <c r="E715" s="28">
        <v>1321</v>
      </c>
      <c r="F715" s="30">
        <f t="shared" si="110"/>
        <v>0.7113624124932687</v>
      </c>
    </row>
    <row r="716" spans="1:6" x14ac:dyDescent="0.2">
      <c r="A716" s="26" t="s">
        <v>752</v>
      </c>
      <c r="B716" s="28">
        <v>1614</v>
      </c>
      <c r="C716" s="28">
        <v>223</v>
      </c>
      <c r="D716" s="29">
        <f t="shared" si="109"/>
        <v>1837</v>
      </c>
      <c r="E716" s="28">
        <v>1141</v>
      </c>
      <c r="F716" s="30">
        <f t="shared" si="110"/>
        <v>0.62112139357648344</v>
      </c>
    </row>
    <row r="717" spans="1:6" x14ac:dyDescent="0.2">
      <c r="A717" s="25" t="s">
        <v>365</v>
      </c>
      <c r="B717" s="9">
        <f t="shared" ref="B717:E717" si="111">SUM(B702:B716)</f>
        <v>26199</v>
      </c>
      <c r="C717" s="9">
        <f t="shared" si="111"/>
        <v>2921</v>
      </c>
      <c r="D717" s="9">
        <f t="shared" si="111"/>
        <v>29120</v>
      </c>
      <c r="E717" s="9">
        <f t="shared" si="111"/>
        <v>19709</v>
      </c>
      <c r="F717" s="14">
        <f t="shared" ref="F717" si="112">E717/D717</f>
        <v>0.67682005494505493</v>
      </c>
    </row>
    <row r="718" spans="1:6" x14ac:dyDescent="0.2">
      <c r="A718" s="25"/>
      <c r="B718" s="9"/>
      <c r="C718" s="9"/>
      <c r="D718" s="9"/>
      <c r="E718" s="9"/>
      <c r="F718" s="14"/>
    </row>
    <row r="719" spans="1:6" x14ac:dyDescent="0.2">
      <c r="A719" s="26"/>
    </row>
    <row r="720" spans="1:6" ht="14.45" customHeight="1" x14ac:dyDescent="0.2">
      <c r="A720" s="25" t="s">
        <v>366</v>
      </c>
      <c r="B720" s="10"/>
      <c r="C720" s="6"/>
      <c r="D720" s="6"/>
      <c r="E720" s="6"/>
      <c r="F720" s="11"/>
    </row>
    <row r="721" spans="1:6" x14ac:dyDescent="0.2">
      <c r="A721" s="26"/>
      <c r="B721" s="8"/>
      <c r="C721" s="8"/>
      <c r="D721" s="8"/>
      <c r="E721" s="8"/>
      <c r="F721" s="12"/>
    </row>
    <row r="722" spans="1:6" x14ac:dyDescent="0.2">
      <c r="A722" s="27" t="s">
        <v>353</v>
      </c>
    </row>
    <row r="723" spans="1:6" x14ac:dyDescent="0.2">
      <c r="A723" s="31">
        <v>2101</v>
      </c>
      <c r="B723" s="48">
        <v>2351</v>
      </c>
      <c r="C723" s="48">
        <v>208</v>
      </c>
      <c r="D723" s="29">
        <f t="shared" ref="D723:D740" si="113">IF(C723&lt;&gt;0,C723+B723,"")</f>
        <v>2559</v>
      </c>
      <c r="E723" s="48">
        <v>1734</v>
      </c>
      <c r="F723" s="30">
        <f t="shared" ref="F723:F740" si="114">IF(E723&lt;&gt;0,E723/D723,"")</f>
        <v>0.67760844079718641</v>
      </c>
    </row>
    <row r="724" spans="1:6" x14ac:dyDescent="0.2">
      <c r="A724" s="31">
        <v>2102</v>
      </c>
      <c r="B724" s="28">
        <v>2030</v>
      </c>
      <c r="C724" s="28">
        <v>216</v>
      </c>
      <c r="D724" s="29">
        <f t="shared" si="113"/>
        <v>2246</v>
      </c>
      <c r="E724" s="28">
        <v>1470</v>
      </c>
      <c r="F724" s="30">
        <f t="shared" si="114"/>
        <v>0.65449688334817457</v>
      </c>
    </row>
    <row r="725" spans="1:6" x14ac:dyDescent="0.2">
      <c r="A725" s="31">
        <v>2103</v>
      </c>
      <c r="B725" s="28">
        <v>1293</v>
      </c>
      <c r="C725" s="28">
        <v>150</v>
      </c>
      <c r="D725" s="29">
        <f t="shared" si="113"/>
        <v>1443</v>
      </c>
      <c r="E725" s="28">
        <v>1080</v>
      </c>
      <c r="F725" s="30">
        <f t="shared" si="114"/>
        <v>0.74844074844074848</v>
      </c>
    </row>
    <row r="726" spans="1:6" x14ac:dyDescent="0.2">
      <c r="A726" s="31">
        <v>2104</v>
      </c>
      <c r="B726" s="28">
        <v>1791</v>
      </c>
      <c r="C726" s="28">
        <v>177</v>
      </c>
      <c r="D726" s="29">
        <f t="shared" si="113"/>
        <v>1968</v>
      </c>
      <c r="E726" s="28">
        <v>1421</v>
      </c>
      <c r="F726" s="30">
        <f t="shared" si="114"/>
        <v>0.72205284552845528</v>
      </c>
    </row>
    <row r="727" spans="1:6" x14ac:dyDescent="0.2">
      <c r="A727" s="27" t="s">
        <v>848</v>
      </c>
      <c r="B727" s="28"/>
      <c r="C727" s="28"/>
      <c r="D727" s="29"/>
      <c r="E727" s="28"/>
      <c r="F727" s="30"/>
    </row>
    <row r="728" spans="1:6" x14ac:dyDescent="0.2">
      <c r="A728" s="31">
        <v>2105</v>
      </c>
      <c r="B728" s="28">
        <v>1049</v>
      </c>
      <c r="C728" s="28">
        <v>81</v>
      </c>
      <c r="D728" s="29">
        <f t="shared" si="113"/>
        <v>1130</v>
      </c>
      <c r="E728" s="28">
        <v>863</v>
      </c>
      <c r="F728" s="30">
        <f t="shared" si="114"/>
        <v>0.76371681415929205</v>
      </c>
    </row>
    <row r="729" spans="1:6" x14ac:dyDescent="0.2">
      <c r="A729" s="31">
        <v>2106</v>
      </c>
      <c r="B729" s="48">
        <v>2201</v>
      </c>
      <c r="C729" s="48">
        <v>212</v>
      </c>
      <c r="D729" s="29">
        <f t="shared" si="113"/>
        <v>2413</v>
      </c>
      <c r="E729" s="48">
        <v>1650</v>
      </c>
      <c r="F729" s="30">
        <f t="shared" si="114"/>
        <v>0.68379610443431416</v>
      </c>
    </row>
    <row r="730" spans="1:6" x14ac:dyDescent="0.2">
      <c r="A730" s="31">
        <v>2107</v>
      </c>
      <c r="B730" s="28">
        <v>1735</v>
      </c>
      <c r="C730" s="28">
        <v>169</v>
      </c>
      <c r="D730" s="29">
        <f t="shared" si="113"/>
        <v>1904</v>
      </c>
      <c r="E730" s="28">
        <v>1363</v>
      </c>
      <c r="F730" s="30">
        <f t="shared" si="114"/>
        <v>0.71586134453781514</v>
      </c>
    </row>
    <row r="731" spans="1:6" x14ac:dyDescent="0.2">
      <c r="A731" s="26">
        <v>2108</v>
      </c>
      <c r="B731" s="28">
        <v>1362</v>
      </c>
      <c r="C731" s="28">
        <v>122</v>
      </c>
      <c r="D731" s="29">
        <f t="shared" si="113"/>
        <v>1484</v>
      </c>
      <c r="E731" s="28">
        <v>1084</v>
      </c>
      <c r="F731" s="30">
        <f t="shared" si="114"/>
        <v>0.73045822102425872</v>
      </c>
    </row>
    <row r="732" spans="1:6" x14ac:dyDescent="0.2">
      <c r="A732" s="26">
        <v>2109</v>
      </c>
      <c r="B732" s="28">
        <v>1593</v>
      </c>
      <c r="C732" s="28">
        <v>222</v>
      </c>
      <c r="D732" s="29">
        <f t="shared" si="113"/>
        <v>1815</v>
      </c>
      <c r="E732" s="28">
        <v>1314</v>
      </c>
      <c r="F732" s="30">
        <f t="shared" si="114"/>
        <v>0.72396694214876034</v>
      </c>
    </row>
    <row r="733" spans="1:6" x14ac:dyDescent="0.2">
      <c r="A733" s="26">
        <v>2110</v>
      </c>
      <c r="B733" s="28">
        <v>870</v>
      </c>
      <c r="C733" s="28">
        <v>103</v>
      </c>
      <c r="D733" s="29">
        <f t="shared" si="113"/>
        <v>973</v>
      </c>
      <c r="E733" s="28">
        <v>695</v>
      </c>
      <c r="F733" s="30">
        <f t="shared" si="114"/>
        <v>0.7142857142857143</v>
      </c>
    </row>
    <row r="734" spans="1:6" x14ac:dyDescent="0.2">
      <c r="A734" s="26">
        <v>2111</v>
      </c>
      <c r="B734" s="28">
        <v>1912</v>
      </c>
      <c r="C734" s="28">
        <v>255</v>
      </c>
      <c r="D734" s="29">
        <f t="shared" si="113"/>
        <v>2167</v>
      </c>
      <c r="E734" s="28">
        <v>1564</v>
      </c>
      <c r="F734" s="30">
        <f t="shared" si="114"/>
        <v>0.72173511767420395</v>
      </c>
    </row>
    <row r="735" spans="1:6" x14ac:dyDescent="0.2">
      <c r="A735" s="26">
        <v>2112</v>
      </c>
      <c r="B735" s="28">
        <v>2476</v>
      </c>
      <c r="C735" s="28">
        <v>293</v>
      </c>
      <c r="D735" s="29">
        <f t="shared" si="113"/>
        <v>2769</v>
      </c>
      <c r="E735" s="28">
        <v>1906</v>
      </c>
      <c r="F735" s="30">
        <f t="shared" si="114"/>
        <v>0.68833513903936439</v>
      </c>
    </row>
    <row r="736" spans="1:6" x14ac:dyDescent="0.2">
      <c r="A736" s="26">
        <v>2113</v>
      </c>
      <c r="B736" s="28">
        <v>1563</v>
      </c>
      <c r="C736" s="28">
        <v>148</v>
      </c>
      <c r="D736" s="29">
        <f t="shared" si="113"/>
        <v>1711</v>
      </c>
      <c r="E736" s="28">
        <v>1168</v>
      </c>
      <c r="F736" s="30">
        <f t="shared" si="114"/>
        <v>0.68264172998246642</v>
      </c>
    </row>
    <row r="737" spans="1:6" x14ac:dyDescent="0.2">
      <c r="A737" s="26">
        <v>2114</v>
      </c>
      <c r="B737" s="28">
        <v>1908</v>
      </c>
      <c r="C737" s="28">
        <v>196</v>
      </c>
      <c r="D737" s="29">
        <f t="shared" si="113"/>
        <v>2104</v>
      </c>
      <c r="E737" s="28">
        <v>1413</v>
      </c>
      <c r="F737" s="30">
        <f t="shared" si="114"/>
        <v>0.67157794676806082</v>
      </c>
    </row>
    <row r="738" spans="1:6" x14ac:dyDescent="0.2">
      <c r="A738" s="26">
        <v>2115</v>
      </c>
      <c r="B738" s="28">
        <v>2056</v>
      </c>
      <c r="C738" s="28">
        <v>293</v>
      </c>
      <c r="D738" s="29">
        <f t="shared" si="113"/>
        <v>2349</v>
      </c>
      <c r="E738" s="28">
        <v>1450</v>
      </c>
      <c r="F738" s="30">
        <f t="shared" si="114"/>
        <v>0.61728395061728392</v>
      </c>
    </row>
    <row r="739" spans="1:6" x14ac:dyDescent="0.2">
      <c r="A739" s="26" t="s">
        <v>753</v>
      </c>
      <c r="B739" s="28">
        <v>1474</v>
      </c>
      <c r="C739" s="28">
        <v>217</v>
      </c>
      <c r="D739" s="29">
        <f t="shared" si="113"/>
        <v>1691</v>
      </c>
      <c r="E739" s="28">
        <v>1028</v>
      </c>
      <c r="F739" s="30">
        <f t="shared" si="114"/>
        <v>0.60792430514488471</v>
      </c>
    </row>
    <row r="740" spans="1:6" x14ac:dyDescent="0.2">
      <c r="A740" s="26" t="s">
        <v>754</v>
      </c>
      <c r="B740" s="28">
        <v>1274</v>
      </c>
      <c r="C740" s="28">
        <v>269</v>
      </c>
      <c r="D740" s="29">
        <f t="shared" si="113"/>
        <v>1543</v>
      </c>
      <c r="E740" s="28">
        <v>1071</v>
      </c>
      <c r="F740" s="30">
        <f t="shared" si="114"/>
        <v>0.69410239792611794</v>
      </c>
    </row>
    <row r="741" spans="1:6" x14ac:dyDescent="0.2">
      <c r="A741" s="25" t="s">
        <v>367</v>
      </c>
      <c r="B741" s="9">
        <f>SUM(B723:B740)</f>
        <v>28938</v>
      </c>
      <c r="C741" s="9">
        <f>SUM(C723:C740)</f>
        <v>3331</v>
      </c>
      <c r="D741" s="9">
        <f>SUM(D723:D740)</f>
        <v>32269</v>
      </c>
      <c r="E741" s="9">
        <f>SUM(E723:E740)</f>
        <v>22274</v>
      </c>
      <c r="F741" s="14">
        <f t="shared" ref="F741" si="115">E741/D741</f>
        <v>0.69026000185936964</v>
      </c>
    </row>
    <row r="742" spans="1:6" ht="9.75" customHeight="1" x14ac:dyDescent="0.2">
      <c r="A742" s="26"/>
    </row>
    <row r="743" spans="1:6" ht="14.45" customHeight="1" x14ac:dyDescent="0.2">
      <c r="A743" s="25" t="s">
        <v>368</v>
      </c>
      <c r="B743" s="10"/>
      <c r="C743" s="10"/>
      <c r="D743" s="10"/>
    </row>
    <row r="744" spans="1:6" ht="9" customHeight="1" x14ac:dyDescent="0.2">
      <c r="A744" s="26"/>
      <c r="B744" s="8"/>
      <c r="C744" s="8"/>
      <c r="D744" s="8"/>
    </row>
    <row r="745" spans="1:6" x14ac:dyDescent="0.2">
      <c r="A745" s="27" t="s">
        <v>353</v>
      </c>
    </row>
    <row r="746" spans="1:6" x14ac:dyDescent="0.2">
      <c r="A746" s="31">
        <v>2201</v>
      </c>
      <c r="B746" s="28">
        <v>1804</v>
      </c>
      <c r="C746" s="28">
        <v>268</v>
      </c>
      <c r="D746" s="29">
        <f t="shared" ref="D746:D759" si="116">IF(C746&lt;&gt;0,C746+B746,"")</f>
        <v>2072</v>
      </c>
      <c r="E746" s="28">
        <v>1325</v>
      </c>
      <c r="F746" s="30">
        <f t="shared" ref="F746:F759" si="117">IF(E746&lt;&gt;0,E746/D746,"")</f>
        <v>0.63947876447876451</v>
      </c>
    </row>
    <row r="747" spans="1:6" x14ac:dyDescent="0.2">
      <c r="A747" s="31">
        <v>2202</v>
      </c>
      <c r="B747" s="28">
        <v>1475</v>
      </c>
      <c r="C747" s="28">
        <v>210</v>
      </c>
      <c r="D747" s="29">
        <f t="shared" si="116"/>
        <v>1685</v>
      </c>
      <c r="E747" s="28">
        <v>1140</v>
      </c>
      <c r="F747" s="30">
        <f t="shared" si="117"/>
        <v>0.67655786350148372</v>
      </c>
    </row>
    <row r="748" spans="1:6" x14ac:dyDescent="0.2">
      <c r="A748" s="31">
        <v>2203</v>
      </c>
      <c r="B748" s="28">
        <v>1670</v>
      </c>
      <c r="C748" s="28">
        <v>227</v>
      </c>
      <c r="D748" s="29">
        <f t="shared" si="116"/>
        <v>1897</v>
      </c>
      <c r="E748" s="28">
        <v>1196</v>
      </c>
      <c r="F748" s="30">
        <f t="shared" si="117"/>
        <v>0.63046916183447543</v>
      </c>
    </row>
    <row r="749" spans="1:6" x14ac:dyDescent="0.2">
      <c r="A749" s="31">
        <v>2204</v>
      </c>
      <c r="B749" s="28">
        <v>1729</v>
      </c>
      <c r="C749" s="28">
        <v>168</v>
      </c>
      <c r="D749" s="29">
        <f t="shared" si="116"/>
        <v>1897</v>
      </c>
      <c r="E749" s="28">
        <v>1212</v>
      </c>
      <c r="F749" s="30">
        <f t="shared" si="117"/>
        <v>0.63890353189246174</v>
      </c>
    </row>
    <row r="750" spans="1:6" x14ac:dyDescent="0.2">
      <c r="A750" s="31">
        <v>2205</v>
      </c>
      <c r="B750" s="28">
        <v>1156</v>
      </c>
      <c r="C750" s="28">
        <v>108</v>
      </c>
      <c r="D750" s="29">
        <f t="shared" si="116"/>
        <v>1264</v>
      </c>
      <c r="E750" s="28">
        <v>921</v>
      </c>
      <c r="F750" s="30">
        <f t="shared" si="117"/>
        <v>0.72863924050632911</v>
      </c>
    </row>
    <row r="751" spans="1:6" x14ac:dyDescent="0.2">
      <c r="A751" s="31">
        <v>2206</v>
      </c>
      <c r="B751" s="48">
        <v>2068</v>
      </c>
      <c r="C751" s="48">
        <v>292</v>
      </c>
      <c r="D751" s="29">
        <f t="shared" si="116"/>
        <v>2360</v>
      </c>
      <c r="E751" s="48">
        <v>1606</v>
      </c>
      <c r="F751" s="30">
        <f t="shared" si="117"/>
        <v>0.68050847457627117</v>
      </c>
    </row>
    <row r="752" spans="1:6" x14ac:dyDescent="0.2">
      <c r="A752" s="31">
        <v>2207</v>
      </c>
      <c r="B752" s="48">
        <v>2127</v>
      </c>
      <c r="C752" s="48">
        <v>287</v>
      </c>
      <c r="D752" s="29">
        <f t="shared" si="116"/>
        <v>2414</v>
      </c>
      <c r="E752" s="48">
        <v>1669</v>
      </c>
      <c r="F752" s="30">
        <f t="shared" si="117"/>
        <v>0.69138359569179786</v>
      </c>
    </row>
    <row r="753" spans="1:6" x14ac:dyDescent="0.2">
      <c r="A753" s="26">
        <v>2208</v>
      </c>
      <c r="B753" s="48">
        <v>2348</v>
      </c>
      <c r="C753" s="48">
        <v>281</v>
      </c>
      <c r="D753" s="29">
        <f t="shared" si="116"/>
        <v>2629</v>
      </c>
      <c r="E753" s="48">
        <v>1627</v>
      </c>
      <c r="F753" s="30">
        <f t="shared" si="117"/>
        <v>0.61886648915937614</v>
      </c>
    </row>
    <row r="754" spans="1:6" x14ac:dyDescent="0.2">
      <c r="A754" s="26">
        <v>2209</v>
      </c>
      <c r="B754" s="48">
        <v>1311</v>
      </c>
      <c r="C754" s="48">
        <v>155</v>
      </c>
      <c r="D754" s="29">
        <f t="shared" si="116"/>
        <v>1466</v>
      </c>
      <c r="E754" s="48">
        <v>864</v>
      </c>
      <c r="F754" s="30">
        <f t="shared" si="117"/>
        <v>0.58935879945429737</v>
      </c>
    </row>
    <row r="755" spans="1:6" x14ac:dyDescent="0.2">
      <c r="A755" s="26">
        <v>2210</v>
      </c>
      <c r="B755" s="48">
        <v>1839</v>
      </c>
      <c r="C755" s="48">
        <v>203</v>
      </c>
      <c r="D755" s="29">
        <f t="shared" si="116"/>
        <v>2042</v>
      </c>
      <c r="E755" s="48">
        <v>1213</v>
      </c>
      <c r="F755" s="30">
        <f t="shared" si="117"/>
        <v>0.59402546523016653</v>
      </c>
    </row>
    <row r="756" spans="1:6" x14ac:dyDescent="0.2">
      <c r="A756" s="26">
        <v>2211</v>
      </c>
      <c r="B756" s="48">
        <v>1780</v>
      </c>
      <c r="C756" s="48">
        <v>210</v>
      </c>
      <c r="D756" s="29">
        <f t="shared" si="116"/>
        <v>1990</v>
      </c>
      <c r="E756" s="48">
        <v>1253</v>
      </c>
      <c r="F756" s="30">
        <f t="shared" si="117"/>
        <v>0.62964824120603013</v>
      </c>
    </row>
    <row r="757" spans="1:6" x14ac:dyDescent="0.2">
      <c r="A757" s="26">
        <v>2212</v>
      </c>
      <c r="B757" s="48">
        <v>1445</v>
      </c>
      <c r="C757" s="48">
        <v>120</v>
      </c>
      <c r="D757" s="29">
        <f t="shared" si="116"/>
        <v>1565</v>
      </c>
      <c r="E757" s="48">
        <v>1127</v>
      </c>
      <c r="F757" s="30">
        <f t="shared" si="117"/>
        <v>0.72012779552715656</v>
      </c>
    </row>
    <row r="758" spans="1:6" x14ac:dyDescent="0.2">
      <c r="A758" s="26">
        <v>2213</v>
      </c>
      <c r="B758" s="48">
        <v>125</v>
      </c>
      <c r="C758" s="48">
        <v>12</v>
      </c>
      <c r="D758" s="29">
        <f t="shared" si="116"/>
        <v>137</v>
      </c>
      <c r="E758" s="48">
        <v>95</v>
      </c>
      <c r="F758" s="30">
        <f t="shared" si="117"/>
        <v>0.69343065693430661</v>
      </c>
    </row>
    <row r="759" spans="1:6" x14ac:dyDescent="0.2">
      <c r="A759" s="26">
        <v>2214</v>
      </c>
      <c r="B759" s="48">
        <v>1225</v>
      </c>
      <c r="C759" s="48">
        <v>114</v>
      </c>
      <c r="D759" s="29">
        <f t="shared" si="116"/>
        <v>1339</v>
      </c>
      <c r="E759" s="48">
        <v>905</v>
      </c>
      <c r="F759" s="30">
        <f t="shared" si="117"/>
        <v>0.67587752053771466</v>
      </c>
    </row>
    <row r="760" spans="1:6" x14ac:dyDescent="0.2">
      <c r="A760" s="25" t="s">
        <v>369</v>
      </c>
      <c r="B760" s="9">
        <f>SUM(B746:B759)</f>
        <v>22102</v>
      </c>
      <c r="C760" s="9">
        <f>SUM(C746:C759)</f>
        <v>2655</v>
      </c>
      <c r="D760" s="9">
        <f>SUM(D746:D759)</f>
        <v>24757</v>
      </c>
      <c r="E760" s="9">
        <f>SUM(E746:E759)</f>
        <v>16153</v>
      </c>
      <c r="F760" s="14">
        <f t="shared" ref="F760" si="118">E760/D760</f>
        <v>0.65246192995920349</v>
      </c>
    </row>
    <row r="761" spans="1:6" ht="7.5" customHeight="1" x14ac:dyDescent="0.2">
      <c r="A761" s="26"/>
    </row>
    <row r="762" spans="1:6" ht="14.45" customHeight="1" x14ac:dyDescent="0.2">
      <c r="A762" s="25" t="s">
        <v>370</v>
      </c>
      <c r="B762" s="10"/>
      <c r="C762" s="6"/>
      <c r="D762" s="6"/>
      <c r="E762" s="6"/>
      <c r="F762" s="11"/>
    </row>
    <row r="763" spans="1:6" ht="8.25" customHeight="1" x14ac:dyDescent="0.2">
      <c r="A763" s="26"/>
      <c r="B763" s="8"/>
      <c r="C763" s="8"/>
      <c r="D763" s="8"/>
      <c r="E763" s="8"/>
      <c r="F763" s="12"/>
    </row>
    <row r="764" spans="1:6" x14ac:dyDescent="0.2">
      <c r="A764" s="27" t="s">
        <v>371</v>
      </c>
    </row>
    <row r="765" spans="1:6" x14ac:dyDescent="0.2">
      <c r="A765" s="23" t="s">
        <v>381</v>
      </c>
      <c r="B765" s="24">
        <v>29</v>
      </c>
      <c r="C765" s="24">
        <v>0</v>
      </c>
      <c r="D765" s="21">
        <v>29</v>
      </c>
      <c r="E765" s="24">
        <v>20</v>
      </c>
      <c r="F765" s="22">
        <f>IF(E765&lt;&gt;0,E765/D765,"")</f>
        <v>0.68965517241379315</v>
      </c>
    </row>
    <row r="766" spans="1:6" x14ac:dyDescent="0.2">
      <c r="A766" s="23" t="s">
        <v>382</v>
      </c>
      <c r="B766" s="24">
        <v>63</v>
      </c>
      <c r="C766" s="24">
        <v>1</v>
      </c>
      <c r="D766" s="21">
        <f t="shared" ref="D766:D780" si="119">IF(C766&lt;&gt;0,C766+B766,"")</f>
        <v>64</v>
      </c>
      <c r="E766" s="24">
        <v>47</v>
      </c>
      <c r="F766" s="22">
        <f t="shared" ref="F766:F782" si="120">IF(E766&lt;&gt;0,E766/D766,"")</f>
        <v>0.734375</v>
      </c>
    </row>
    <row r="767" spans="1:6" x14ac:dyDescent="0.2">
      <c r="A767" s="23" t="s">
        <v>383</v>
      </c>
      <c r="B767" s="24">
        <v>782</v>
      </c>
      <c r="C767" s="24">
        <v>48</v>
      </c>
      <c r="D767" s="21">
        <f t="shared" si="119"/>
        <v>830</v>
      </c>
      <c r="E767" s="24">
        <v>497</v>
      </c>
      <c r="F767" s="22">
        <f t="shared" si="120"/>
        <v>0.59879518072289162</v>
      </c>
    </row>
    <row r="768" spans="1:6" x14ac:dyDescent="0.2">
      <c r="A768" s="23" t="s">
        <v>384</v>
      </c>
      <c r="B768" s="24">
        <v>245</v>
      </c>
      <c r="C768" s="24">
        <v>15</v>
      </c>
      <c r="D768" s="21">
        <f t="shared" si="119"/>
        <v>260</v>
      </c>
      <c r="E768" s="24">
        <v>153</v>
      </c>
      <c r="F768" s="22">
        <f t="shared" si="120"/>
        <v>0.58846153846153848</v>
      </c>
    </row>
    <row r="769" spans="1:6" x14ac:dyDescent="0.2">
      <c r="A769" s="23" t="s">
        <v>385</v>
      </c>
      <c r="B769" s="24">
        <v>190</v>
      </c>
      <c r="C769" s="24">
        <v>7</v>
      </c>
      <c r="D769" s="21">
        <f t="shared" si="119"/>
        <v>197</v>
      </c>
      <c r="E769" s="24">
        <v>132</v>
      </c>
      <c r="F769" s="22">
        <f t="shared" si="120"/>
        <v>0.67005076142131981</v>
      </c>
    </row>
    <row r="770" spans="1:6" x14ac:dyDescent="0.2">
      <c r="A770" s="23" t="s">
        <v>386</v>
      </c>
      <c r="B770" s="24">
        <v>243</v>
      </c>
      <c r="C770" s="24">
        <v>24</v>
      </c>
      <c r="D770" s="21">
        <f t="shared" si="119"/>
        <v>267</v>
      </c>
      <c r="E770" s="24">
        <v>148</v>
      </c>
      <c r="F770" s="22">
        <f t="shared" si="120"/>
        <v>0.55430711610486894</v>
      </c>
    </row>
    <row r="771" spans="1:6" x14ac:dyDescent="0.2">
      <c r="A771" s="23" t="s">
        <v>372</v>
      </c>
      <c r="B771" s="24">
        <v>640</v>
      </c>
      <c r="C771" s="24">
        <v>51</v>
      </c>
      <c r="D771" s="21">
        <f t="shared" si="119"/>
        <v>691</v>
      </c>
      <c r="E771" s="24">
        <v>307</v>
      </c>
      <c r="F771" s="22">
        <f t="shared" si="120"/>
        <v>0.44428364688856731</v>
      </c>
    </row>
    <row r="772" spans="1:6" x14ac:dyDescent="0.2">
      <c r="A772" s="23" t="s">
        <v>373</v>
      </c>
      <c r="B772" s="24">
        <v>1045</v>
      </c>
      <c r="C772" s="24">
        <v>90</v>
      </c>
      <c r="D772" s="21">
        <f t="shared" si="119"/>
        <v>1135</v>
      </c>
      <c r="E772" s="24">
        <v>546</v>
      </c>
      <c r="F772" s="22">
        <f t="shared" si="120"/>
        <v>0.48105726872246696</v>
      </c>
    </row>
    <row r="773" spans="1:6" x14ac:dyDescent="0.2">
      <c r="A773" s="23" t="s">
        <v>374</v>
      </c>
      <c r="B773" s="24">
        <v>877</v>
      </c>
      <c r="C773" s="24">
        <v>72</v>
      </c>
      <c r="D773" s="21">
        <f t="shared" si="119"/>
        <v>949</v>
      </c>
      <c r="E773" s="24">
        <v>448</v>
      </c>
      <c r="F773" s="22">
        <f t="shared" si="120"/>
        <v>0.47207586933614332</v>
      </c>
    </row>
    <row r="774" spans="1:6" x14ac:dyDescent="0.2">
      <c r="A774" s="23" t="s">
        <v>375</v>
      </c>
      <c r="B774" s="24">
        <v>852</v>
      </c>
      <c r="C774" s="24">
        <v>58</v>
      </c>
      <c r="D774" s="21">
        <f t="shared" si="119"/>
        <v>910</v>
      </c>
      <c r="E774" s="24">
        <v>410</v>
      </c>
      <c r="F774" s="22">
        <f t="shared" si="120"/>
        <v>0.45054945054945056</v>
      </c>
    </row>
    <row r="775" spans="1:6" x14ac:dyDescent="0.2">
      <c r="A775" s="23" t="s">
        <v>376</v>
      </c>
      <c r="B775" s="24">
        <v>992</v>
      </c>
      <c r="C775" s="24">
        <v>73</v>
      </c>
      <c r="D775" s="21">
        <f t="shared" si="119"/>
        <v>1065</v>
      </c>
      <c r="E775" s="24">
        <v>540</v>
      </c>
      <c r="F775" s="22">
        <f t="shared" si="120"/>
        <v>0.50704225352112675</v>
      </c>
    </row>
    <row r="776" spans="1:6" x14ac:dyDescent="0.2">
      <c r="A776" s="23" t="s">
        <v>377</v>
      </c>
      <c r="B776" s="24">
        <v>755</v>
      </c>
      <c r="C776" s="24">
        <v>45</v>
      </c>
      <c r="D776" s="21">
        <f t="shared" si="119"/>
        <v>800</v>
      </c>
      <c r="E776" s="24">
        <v>403</v>
      </c>
      <c r="F776" s="22">
        <f t="shared" si="120"/>
        <v>0.50375000000000003</v>
      </c>
    </row>
    <row r="777" spans="1:6" x14ac:dyDescent="0.2">
      <c r="A777" s="27" t="s">
        <v>831</v>
      </c>
      <c r="B777" s="24"/>
      <c r="C777" s="24"/>
      <c r="D777" s="21"/>
      <c r="E777" s="24"/>
      <c r="F777" s="22"/>
    </row>
    <row r="778" spans="1:6" x14ac:dyDescent="0.2">
      <c r="A778" s="23" t="s">
        <v>378</v>
      </c>
      <c r="B778" s="24">
        <v>784</v>
      </c>
      <c r="C778" s="24">
        <v>72</v>
      </c>
      <c r="D778" s="21">
        <f t="shared" si="119"/>
        <v>856</v>
      </c>
      <c r="E778" s="24">
        <v>461</v>
      </c>
      <c r="F778" s="22">
        <f t="shared" si="120"/>
        <v>0.53855140186915884</v>
      </c>
    </row>
    <row r="779" spans="1:6" x14ac:dyDescent="0.2">
      <c r="A779" s="23" t="s">
        <v>379</v>
      </c>
      <c r="B779" s="24">
        <v>1548</v>
      </c>
      <c r="C779" s="24">
        <v>161</v>
      </c>
      <c r="D779" s="21">
        <f t="shared" si="119"/>
        <v>1709</v>
      </c>
      <c r="E779" s="24">
        <v>784</v>
      </c>
      <c r="F779" s="22">
        <f t="shared" si="120"/>
        <v>0.45874780573434759</v>
      </c>
    </row>
    <row r="780" spans="1:6" x14ac:dyDescent="0.2">
      <c r="A780" s="23" t="s">
        <v>380</v>
      </c>
      <c r="B780" s="24">
        <v>1137</v>
      </c>
      <c r="C780" s="24">
        <v>73</v>
      </c>
      <c r="D780" s="21">
        <f t="shared" si="119"/>
        <v>1210</v>
      </c>
      <c r="E780" s="24">
        <v>557</v>
      </c>
      <c r="F780" s="22">
        <f t="shared" si="120"/>
        <v>0.46033057851239667</v>
      </c>
    </row>
    <row r="781" spans="1:6" x14ac:dyDescent="0.2">
      <c r="A781" s="23" t="s">
        <v>755</v>
      </c>
      <c r="B781" s="24">
        <v>94</v>
      </c>
      <c r="C781" s="24">
        <v>0</v>
      </c>
      <c r="D781" s="21">
        <v>94</v>
      </c>
      <c r="E781" s="24">
        <v>64</v>
      </c>
      <c r="F781" s="22">
        <f t="shared" si="120"/>
        <v>0.68085106382978722</v>
      </c>
    </row>
    <row r="782" spans="1:6" x14ac:dyDescent="0.2">
      <c r="A782" s="23" t="s">
        <v>387</v>
      </c>
      <c r="B782" s="24">
        <v>86</v>
      </c>
      <c r="C782" s="24">
        <v>0</v>
      </c>
      <c r="D782" s="21">
        <v>86</v>
      </c>
      <c r="E782" s="24">
        <v>61</v>
      </c>
      <c r="F782" s="22">
        <f t="shared" si="120"/>
        <v>0.70930232558139539</v>
      </c>
    </row>
    <row r="783" spans="1:6" x14ac:dyDescent="0.2">
      <c r="A783" s="23" t="s">
        <v>658</v>
      </c>
      <c r="B783" s="33"/>
      <c r="C783" s="33"/>
      <c r="D783" s="34"/>
      <c r="E783" s="24">
        <v>1520</v>
      </c>
      <c r="F783" s="35"/>
    </row>
    <row r="784" spans="1:6" x14ac:dyDescent="0.2">
      <c r="A784" s="25" t="s">
        <v>1</v>
      </c>
      <c r="B784" s="9">
        <f>SUM(B765:B783)</f>
        <v>10362</v>
      </c>
      <c r="C784" s="9">
        <f>SUM(C765:C783)</f>
        <v>790</v>
      </c>
      <c r="D784" s="9">
        <f>SUM(D765:D783)</f>
        <v>11152</v>
      </c>
      <c r="E784" s="9">
        <f>SUM(E765:E783)</f>
        <v>7098</v>
      </c>
      <c r="F784" s="14">
        <f t="shared" ref="F784" si="121">E784/D784</f>
        <v>0.63647776183644189</v>
      </c>
    </row>
    <row r="785" spans="1:6" x14ac:dyDescent="0.2">
      <c r="A785" s="26"/>
    </row>
    <row r="786" spans="1:6" x14ac:dyDescent="0.2">
      <c r="A786" s="27" t="s">
        <v>388</v>
      </c>
    </row>
    <row r="787" spans="1:6" x14ac:dyDescent="0.2">
      <c r="A787" s="23" t="s">
        <v>756</v>
      </c>
      <c r="B787" s="24">
        <v>742</v>
      </c>
      <c r="C787" s="52">
        <v>75</v>
      </c>
      <c r="D787" s="21">
        <v>742</v>
      </c>
      <c r="E787" s="24">
        <v>460</v>
      </c>
      <c r="F787" s="22">
        <f t="shared" ref="F787:F798" si="122">IF(E787&lt;&gt;0,E787/D787,"")</f>
        <v>0.61994609164420489</v>
      </c>
    </row>
    <row r="788" spans="1:6" x14ac:dyDescent="0.2">
      <c r="A788" s="23" t="s">
        <v>757</v>
      </c>
      <c r="B788" s="24">
        <v>1012</v>
      </c>
      <c r="C788" s="24">
        <v>100</v>
      </c>
      <c r="D788" s="21">
        <f t="shared" ref="D788:D799" si="123">IF(C788&lt;&gt;0,C788+B788,"")</f>
        <v>1112</v>
      </c>
      <c r="E788" s="24">
        <v>623</v>
      </c>
      <c r="F788" s="22">
        <f t="shared" si="122"/>
        <v>0.56025179856115104</v>
      </c>
    </row>
    <row r="789" spans="1:6" x14ac:dyDescent="0.2">
      <c r="A789" s="23" t="s">
        <v>758</v>
      </c>
      <c r="B789" s="24">
        <v>654</v>
      </c>
      <c r="C789" s="24">
        <v>69</v>
      </c>
      <c r="D789" s="21">
        <f t="shared" si="123"/>
        <v>723</v>
      </c>
      <c r="E789" s="24">
        <v>431</v>
      </c>
      <c r="F789" s="22">
        <f t="shared" si="122"/>
        <v>0.59612724757952973</v>
      </c>
    </row>
    <row r="790" spans="1:6" x14ac:dyDescent="0.2">
      <c r="A790" s="23" t="s">
        <v>759</v>
      </c>
      <c r="B790" s="24">
        <v>713</v>
      </c>
      <c r="C790" s="24">
        <v>55</v>
      </c>
      <c r="D790" s="21">
        <f t="shared" si="123"/>
        <v>768</v>
      </c>
      <c r="E790" s="24">
        <v>422</v>
      </c>
      <c r="F790" s="22">
        <f t="shared" si="122"/>
        <v>0.54947916666666663</v>
      </c>
    </row>
    <row r="791" spans="1:6" x14ac:dyDescent="0.2">
      <c r="A791" s="23" t="s">
        <v>760</v>
      </c>
      <c r="B791" s="24">
        <v>66</v>
      </c>
      <c r="C791" s="24">
        <v>0</v>
      </c>
      <c r="D791" s="21">
        <v>66</v>
      </c>
      <c r="E791" s="24">
        <v>60</v>
      </c>
      <c r="F791" s="22">
        <f t="shared" si="122"/>
        <v>0.90909090909090906</v>
      </c>
    </row>
    <row r="792" spans="1:6" x14ac:dyDescent="0.2">
      <c r="A792" s="23" t="s">
        <v>761</v>
      </c>
      <c r="B792" s="24">
        <v>488</v>
      </c>
      <c r="C792" s="24">
        <v>40</v>
      </c>
      <c r="D792" s="21">
        <f t="shared" si="123"/>
        <v>528</v>
      </c>
      <c r="E792" s="24">
        <v>300</v>
      </c>
      <c r="F792" s="22">
        <f t="shared" si="122"/>
        <v>0.56818181818181823</v>
      </c>
    </row>
    <row r="793" spans="1:6" x14ac:dyDescent="0.2">
      <c r="A793" s="23" t="s">
        <v>762</v>
      </c>
      <c r="B793" s="24">
        <v>246</v>
      </c>
      <c r="C793" s="24">
        <v>13</v>
      </c>
      <c r="D793" s="21">
        <f t="shared" si="123"/>
        <v>259</v>
      </c>
      <c r="E793" s="24">
        <v>151</v>
      </c>
      <c r="F793" s="22">
        <f t="shared" si="122"/>
        <v>0.58301158301158296</v>
      </c>
    </row>
    <row r="794" spans="1:6" x14ac:dyDescent="0.2">
      <c r="A794" s="23" t="s">
        <v>763</v>
      </c>
      <c r="B794" s="24">
        <v>122</v>
      </c>
      <c r="C794" s="24">
        <v>4</v>
      </c>
      <c r="D794" s="21">
        <f t="shared" si="123"/>
        <v>126</v>
      </c>
      <c r="E794" s="24">
        <v>84</v>
      </c>
      <c r="F794" s="22">
        <f t="shared" si="122"/>
        <v>0.66666666666666663</v>
      </c>
    </row>
    <row r="795" spans="1:6" x14ac:dyDescent="0.2">
      <c r="A795" s="23" t="s">
        <v>764</v>
      </c>
      <c r="B795" s="24">
        <v>464</v>
      </c>
      <c r="C795" s="24">
        <v>10</v>
      </c>
      <c r="D795" s="21">
        <f t="shared" si="123"/>
        <v>474</v>
      </c>
      <c r="E795" s="24">
        <v>259</v>
      </c>
      <c r="F795" s="22">
        <f t="shared" si="122"/>
        <v>0.54641350210970463</v>
      </c>
    </row>
    <row r="796" spans="1:6" x14ac:dyDescent="0.2">
      <c r="A796" s="23" t="s">
        <v>765</v>
      </c>
      <c r="B796" s="24">
        <v>322</v>
      </c>
      <c r="C796" s="24">
        <v>30</v>
      </c>
      <c r="D796" s="21">
        <f t="shared" si="123"/>
        <v>352</v>
      </c>
      <c r="E796" s="24">
        <v>212</v>
      </c>
      <c r="F796" s="22">
        <f t="shared" si="122"/>
        <v>0.60227272727272729</v>
      </c>
    </row>
    <row r="797" spans="1:6" x14ac:dyDescent="0.2">
      <c r="A797" s="23" t="s">
        <v>766</v>
      </c>
      <c r="B797" s="24">
        <v>71</v>
      </c>
      <c r="C797" s="24">
        <v>0</v>
      </c>
      <c r="D797" s="21">
        <v>71</v>
      </c>
      <c r="E797" s="24">
        <v>57</v>
      </c>
      <c r="F797" s="22">
        <f t="shared" si="122"/>
        <v>0.80281690140845074</v>
      </c>
    </row>
    <row r="798" spans="1:6" x14ac:dyDescent="0.2">
      <c r="A798" s="23" t="s">
        <v>767</v>
      </c>
      <c r="B798" s="24">
        <v>26</v>
      </c>
      <c r="C798" s="24">
        <v>0</v>
      </c>
      <c r="D798" s="21">
        <v>26</v>
      </c>
      <c r="E798" s="24">
        <v>19</v>
      </c>
      <c r="F798" s="22">
        <f t="shared" si="122"/>
        <v>0.73076923076923073</v>
      </c>
    </row>
    <row r="799" spans="1:6" x14ac:dyDescent="0.2">
      <c r="A799" s="23" t="s">
        <v>132</v>
      </c>
      <c r="B799" s="37"/>
      <c r="C799" s="37"/>
      <c r="D799" s="38" t="str">
        <f t="shared" si="123"/>
        <v/>
      </c>
      <c r="E799" s="24">
        <v>400</v>
      </c>
      <c r="F799" s="39"/>
    </row>
    <row r="800" spans="1:6" x14ac:dyDescent="0.2">
      <c r="A800" s="25" t="s">
        <v>1</v>
      </c>
      <c r="B800" s="9">
        <f>SUM(B787:B799)</f>
        <v>4926</v>
      </c>
      <c r="C800" s="9">
        <f>SUM(C787:C799)</f>
        <v>396</v>
      </c>
      <c r="D800" s="9">
        <f>SUM(D787:D799)</f>
        <v>5247</v>
      </c>
      <c r="E800" s="9">
        <f>SUM(E787:E799)</f>
        <v>3478</v>
      </c>
      <c r="F800" s="14">
        <f t="shared" ref="F800" si="124">E800/D800</f>
        <v>0.6628549647417572</v>
      </c>
    </row>
    <row r="801" spans="1:6" x14ac:dyDescent="0.2">
      <c r="A801" s="26"/>
    </row>
    <row r="802" spans="1:6" x14ac:dyDescent="0.2">
      <c r="A802" s="27" t="s">
        <v>389</v>
      </c>
    </row>
    <row r="803" spans="1:6" x14ac:dyDescent="0.2">
      <c r="A803" s="26" t="s">
        <v>390</v>
      </c>
      <c r="B803" s="24">
        <v>673</v>
      </c>
      <c r="C803" s="24">
        <v>72</v>
      </c>
      <c r="D803" s="21">
        <f t="shared" ref="D803:D807" si="125">IF(C803&lt;&gt;0,C803+B803,"")</f>
        <v>745</v>
      </c>
      <c r="E803" s="24">
        <v>438</v>
      </c>
      <c r="F803" s="22">
        <f t="shared" ref="F803:F807" si="126">IF(E803&lt;&gt;0,E803/D803,"")</f>
        <v>0.5879194630872483</v>
      </c>
    </row>
    <row r="804" spans="1:6" x14ac:dyDescent="0.2">
      <c r="A804" s="26" t="s">
        <v>391</v>
      </c>
      <c r="B804" s="24">
        <v>819</v>
      </c>
      <c r="C804" s="24">
        <v>75</v>
      </c>
      <c r="D804" s="21">
        <f t="shared" si="125"/>
        <v>894</v>
      </c>
      <c r="E804" s="24">
        <v>497</v>
      </c>
      <c r="F804" s="22">
        <f t="shared" si="126"/>
        <v>0.55592841163310958</v>
      </c>
    </row>
    <row r="805" spans="1:6" x14ac:dyDescent="0.2">
      <c r="A805" s="26" t="s">
        <v>392</v>
      </c>
      <c r="B805" s="24">
        <v>513</v>
      </c>
      <c r="C805" s="24">
        <v>34</v>
      </c>
      <c r="D805" s="21">
        <f t="shared" si="125"/>
        <v>547</v>
      </c>
      <c r="E805" s="24">
        <v>292</v>
      </c>
      <c r="F805" s="22">
        <f t="shared" si="126"/>
        <v>0.53382084095063986</v>
      </c>
    </row>
    <row r="806" spans="1:6" x14ac:dyDescent="0.2">
      <c r="A806" s="26" t="s">
        <v>393</v>
      </c>
      <c r="B806" s="24">
        <v>450</v>
      </c>
      <c r="C806" s="24">
        <v>32</v>
      </c>
      <c r="D806" s="21">
        <f t="shared" si="125"/>
        <v>482</v>
      </c>
      <c r="E806" s="24">
        <v>274</v>
      </c>
      <c r="F806" s="22">
        <f t="shared" si="126"/>
        <v>0.56846473029045641</v>
      </c>
    </row>
    <row r="807" spans="1:6" x14ac:dyDescent="0.2">
      <c r="A807" s="26" t="s">
        <v>394</v>
      </c>
      <c r="B807" s="24">
        <v>344</v>
      </c>
      <c r="C807" s="24">
        <v>44</v>
      </c>
      <c r="D807" s="21">
        <f t="shared" si="125"/>
        <v>388</v>
      </c>
      <c r="E807" s="24">
        <v>186</v>
      </c>
      <c r="F807" s="22">
        <f t="shared" si="126"/>
        <v>0.47938144329896909</v>
      </c>
    </row>
    <row r="808" spans="1:6" x14ac:dyDescent="0.2">
      <c r="A808" s="26" t="s">
        <v>658</v>
      </c>
      <c r="B808" s="16"/>
      <c r="C808" s="16"/>
      <c r="D808" s="16"/>
      <c r="E808" s="7">
        <v>369</v>
      </c>
      <c r="F808" s="17"/>
    </row>
    <row r="809" spans="1:6" x14ac:dyDescent="0.2">
      <c r="A809" s="25" t="s">
        <v>1</v>
      </c>
      <c r="B809" s="9">
        <f t="shared" ref="B809:E809" si="127">SUM(B803:B808)</f>
        <v>2799</v>
      </c>
      <c r="C809" s="9">
        <f t="shared" si="127"/>
        <v>257</v>
      </c>
      <c r="D809" s="9">
        <f t="shared" si="127"/>
        <v>3056</v>
      </c>
      <c r="E809" s="9">
        <f t="shared" si="127"/>
        <v>2056</v>
      </c>
      <c r="F809" s="14">
        <f t="shared" ref="F809:F811" si="128">E809/D809</f>
        <v>0.67277486910994766</v>
      </c>
    </row>
    <row r="810" spans="1:6" x14ac:dyDescent="0.2">
      <c r="A810" s="26"/>
    </row>
    <row r="811" spans="1:6" x14ac:dyDescent="0.2">
      <c r="A811" s="25" t="s">
        <v>396</v>
      </c>
      <c r="B811" s="9">
        <f>B800+B784+B809</f>
        <v>18087</v>
      </c>
      <c r="C811" s="9">
        <f>C800+C784+C809</f>
        <v>1443</v>
      </c>
      <c r="D811" s="9">
        <f>D800+D784+D809</f>
        <v>19455</v>
      </c>
      <c r="E811" s="9">
        <f>E800+E784+E809</f>
        <v>12632</v>
      </c>
      <c r="F811" s="14">
        <f t="shared" si="128"/>
        <v>0.64929324081213058</v>
      </c>
    </row>
    <row r="812" spans="1:6" x14ac:dyDescent="0.2">
      <c r="A812" s="25"/>
      <c r="B812" s="9"/>
      <c r="C812" s="9"/>
      <c r="D812" s="9"/>
      <c r="E812" s="9"/>
      <c r="F812" s="14"/>
    </row>
    <row r="813" spans="1:6" x14ac:dyDescent="0.2">
      <c r="A813" s="26"/>
    </row>
    <row r="814" spans="1:6" ht="14.45" customHeight="1" x14ac:dyDescent="0.2">
      <c r="A814" s="25" t="s">
        <v>395</v>
      </c>
      <c r="B814" s="6"/>
      <c r="C814" s="6"/>
      <c r="D814" s="6"/>
      <c r="E814" s="6"/>
      <c r="F814" s="11"/>
    </row>
    <row r="815" spans="1:6" ht="13.5" customHeight="1" x14ac:dyDescent="0.2">
      <c r="A815" s="26"/>
      <c r="B815" s="8"/>
      <c r="C815" s="8"/>
      <c r="D815" s="8"/>
      <c r="E815" s="8"/>
      <c r="F815" s="12"/>
    </row>
    <row r="816" spans="1:6" x14ac:dyDescent="0.2">
      <c r="A816" s="27" t="s">
        <v>389</v>
      </c>
    </row>
    <row r="817" spans="1:6" x14ac:dyDescent="0.2">
      <c r="A817" s="23" t="s">
        <v>398</v>
      </c>
      <c r="B817" s="24">
        <v>875</v>
      </c>
      <c r="C817" s="24">
        <v>154</v>
      </c>
      <c r="D817" s="21">
        <f t="shared" ref="D817:D840" si="129">IF(C817&lt;&gt;0,C817+B817,"")</f>
        <v>1029</v>
      </c>
      <c r="E817" s="24">
        <v>415</v>
      </c>
      <c r="F817" s="22">
        <f t="shared" ref="F817:F840" si="130">IF(E817&lt;&gt;0,E817/D817,"")</f>
        <v>0.40330417881438291</v>
      </c>
    </row>
    <row r="818" spans="1:6" x14ac:dyDescent="0.2">
      <c r="A818" s="23" t="s">
        <v>399</v>
      </c>
      <c r="B818" s="24">
        <v>807</v>
      </c>
      <c r="C818" s="24">
        <v>132</v>
      </c>
      <c r="D818" s="21">
        <f t="shared" si="129"/>
        <v>939</v>
      </c>
      <c r="E818" s="24">
        <v>407</v>
      </c>
      <c r="F818" s="22">
        <f t="shared" si="130"/>
        <v>0.43343982960596378</v>
      </c>
    </row>
    <row r="819" spans="1:6" x14ac:dyDescent="0.2">
      <c r="A819" s="23" t="s">
        <v>400</v>
      </c>
      <c r="B819" s="24">
        <v>877</v>
      </c>
      <c r="C819" s="24">
        <v>121</v>
      </c>
      <c r="D819" s="21">
        <f t="shared" si="129"/>
        <v>998</v>
      </c>
      <c r="E819" s="24">
        <v>451</v>
      </c>
      <c r="F819" s="22">
        <f t="shared" si="130"/>
        <v>0.45190380761523047</v>
      </c>
    </row>
    <row r="820" spans="1:6" x14ac:dyDescent="0.2">
      <c r="A820" s="23" t="s">
        <v>401</v>
      </c>
      <c r="B820" s="24">
        <v>848</v>
      </c>
      <c r="C820" s="24">
        <v>110</v>
      </c>
      <c r="D820" s="21">
        <f t="shared" si="129"/>
        <v>958</v>
      </c>
      <c r="E820" s="24">
        <v>418</v>
      </c>
      <c r="F820" s="22">
        <f t="shared" si="130"/>
        <v>0.43632567849686849</v>
      </c>
    </row>
    <row r="821" spans="1:6" x14ac:dyDescent="0.2">
      <c r="A821" s="23" t="s">
        <v>402</v>
      </c>
      <c r="B821" s="24">
        <v>808</v>
      </c>
      <c r="C821" s="24">
        <v>96</v>
      </c>
      <c r="D821" s="21">
        <f t="shared" si="129"/>
        <v>904</v>
      </c>
      <c r="E821" s="24">
        <v>450</v>
      </c>
      <c r="F821" s="22">
        <f t="shared" si="130"/>
        <v>0.49778761061946902</v>
      </c>
    </row>
    <row r="822" spans="1:6" x14ac:dyDescent="0.2">
      <c r="A822" s="23" t="s">
        <v>403</v>
      </c>
      <c r="B822" s="24">
        <v>894</v>
      </c>
      <c r="C822" s="24">
        <v>81</v>
      </c>
      <c r="D822" s="21">
        <f t="shared" si="129"/>
        <v>975</v>
      </c>
      <c r="E822" s="24">
        <v>461</v>
      </c>
      <c r="F822" s="22">
        <f t="shared" si="130"/>
        <v>0.47282051282051279</v>
      </c>
    </row>
    <row r="823" spans="1:6" x14ac:dyDescent="0.2">
      <c r="A823" s="23" t="s">
        <v>404</v>
      </c>
      <c r="B823" s="24">
        <v>900</v>
      </c>
      <c r="C823" s="24">
        <v>109</v>
      </c>
      <c r="D823" s="21">
        <f t="shared" si="129"/>
        <v>1009</v>
      </c>
      <c r="E823" s="24">
        <v>403</v>
      </c>
      <c r="F823" s="22">
        <f t="shared" si="130"/>
        <v>0.39940535183349851</v>
      </c>
    </row>
    <row r="824" spans="1:6" x14ac:dyDescent="0.2">
      <c r="A824" s="23" t="s">
        <v>405</v>
      </c>
      <c r="B824" s="24">
        <v>800</v>
      </c>
      <c r="C824" s="24">
        <v>69</v>
      </c>
      <c r="D824" s="21">
        <f t="shared" si="129"/>
        <v>869</v>
      </c>
      <c r="E824" s="24">
        <v>411</v>
      </c>
      <c r="F824" s="22">
        <f t="shared" si="130"/>
        <v>0.47295742232451093</v>
      </c>
    </row>
    <row r="825" spans="1:6" x14ac:dyDescent="0.2">
      <c r="A825" s="27" t="s">
        <v>849</v>
      </c>
      <c r="B825" s="24"/>
      <c r="C825" s="24"/>
      <c r="D825" s="21"/>
      <c r="E825" s="24"/>
      <c r="F825" s="22"/>
    </row>
    <row r="826" spans="1:6" x14ac:dyDescent="0.2">
      <c r="A826" s="23" t="s">
        <v>406</v>
      </c>
      <c r="B826" s="24">
        <v>983</v>
      </c>
      <c r="C826" s="24">
        <v>124</v>
      </c>
      <c r="D826" s="21">
        <f t="shared" si="129"/>
        <v>1107</v>
      </c>
      <c r="E826" s="24">
        <v>552</v>
      </c>
      <c r="F826" s="22">
        <f t="shared" si="130"/>
        <v>0.49864498644986449</v>
      </c>
    </row>
    <row r="827" spans="1:6" x14ac:dyDescent="0.2">
      <c r="A827" s="23" t="s">
        <v>407</v>
      </c>
      <c r="B827" s="24">
        <v>713</v>
      </c>
      <c r="C827" s="24">
        <v>90</v>
      </c>
      <c r="D827" s="21">
        <f t="shared" si="129"/>
        <v>803</v>
      </c>
      <c r="E827" s="24">
        <v>363</v>
      </c>
      <c r="F827" s="22">
        <f t="shared" si="130"/>
        <v>0.45205479452054792</v>
      </c>
    </row>
    <row r="828" spans="1:6" x14ac:dyDescent="0.2">
      <c r="A828" s="23" t="s">
        <v>408</v>
      </c>
      <c r="B828" s="24">
        <v>912</v>
      </c>
      <c r="C828" s="24">
        <v>83</v>
      </c>
      <c r="D828" s="21">
        <f t="shared" si="129"/>
        <v>995</v>
      </c>
      <c r="E828" s="24">
        <v>426</v>
      </c>
      <c r="F828" s="22">
        <f t="shared" si="130"/>
        <v>0.42814070351758793</v>
      </c>
    </row>
    <row r="829" spans="1:6" x14ac:dyDescent="0.2">
      <c r="A829" s="23" t="s">
        <v>409</v>
      </c>
      <c r="B829" s="24">
        <v>871</v>
      </c>
      <c r="C829" s="24">
        <v>84</v>
      </c>
      <c r="D829" s="21">
        <f t="shared" si="129"/>
        <v>955</v>
      </c>
      <c r="E829" s="24">
        <v>440</v>
      </c>
      <c r="F829" s="22">
        <f t="shared" si="130"/>
        <v>0.4607329842931937</v>
      </c>
    </row>
    <row r="830" spans="1:6" x14ac:dyDescent="0.2">
      <c r="A830" s="23" t="s">
        <v>410</v>
      </c>
      <c r="B830" s="24">
        <v>1044</v>
      </c>
      <c r="C830" s="24">
        <v>69</v>
      </c>
      <c r="D830" s="21">
        <f t="shared" si="129"/>
        <v>1113</v>
      </c>
      <c r="E830" s="24">
        <v>474</v>
      </c>
      <c r="F830" s="22">
        <f t="shared" si="130"/>
        <v>0.42587601078167114</v>
      </c>
    </row>
    <row r="831" spans="1:6" x14ac:dyDescent="0.2">
      <c r="A831" s="23" t="s">
        <v>411</v>
      </c>
      <c r="B831" s="24">
        <v>970</v>
      </c>
      <c r="C831" s="24">
        <v>141</v>
      </c>
      <c r="D831" s="21">
        <f t="shared" si="129"/>
        <v>1111</v>
      </c>
      <c r="E831" s="24">
        <v>483</v>
      </c>
      <c r="F831" s="22">
        <f t="shared" si="130"/>
        <v>0.43474347434743477</v>
      </c>
    </row>
    <row r="832" spans="1:6" x14ac:dyDescent="0.2">
      <c r="A832" s="23" t="s">
        <v>412</v>
      </c>
      <c r="B832" s="24">
        <v>586</v>
      </c>
      <c r="C832" s="24">
        <v>136</v>
      </c>
      <c r="D832" s="21">
        <f t="shared" si="129"/>
        <v>722</v>
      </c>
      <c r="E832" s="24">
        <v>256</v>
      </c>
      <c r="F832" s="22">
        <f t="shared" si="130"/>
        <v>0.35457063711911357</v>
      </c>
    </row>
    <row r="833" spans="1:6" x14ac:dyDescent="0.2">
      <c r="A833" s="23" t="s">
        <v>413</v>
      </c>
      <c r="B833" s="24">
        <v>674</v>
      </c>
      <c r="C833" s="24">
        <v>84</v>
      </c>
      <c r="D833" s="21">
        <f t="shared" si="129"/>
        <v>758</v>
      </c>
      <c r="E833" s="24">
        <v>285</v>
      </c>
      <c r="F833" s="22">
        <f t="shared" si="130"/>
        <v>0.37598944591029021</v>
      </c>
    </row>
    <row r="834" spans="1:6" x14ac:dyDescent="0.2">
      <c r="A834" s="23" t="s">
        <v>414</v>
      </c>
      <c r="B834" s="24">
        <v>735</v>
      </c>
      <c r="C834" s="24">
        <v>131</v>
      </c>
      <c r="D834" s="21">
        <f t="shared" si="129"/>
        <v>866</v>
      </c>
      <c r="E834" s="24">
        <v>325</v>
      </c>
      <c r="F834" s="22">
        <f t="shared" si="130"/>
        <v>0.37528868360277134</v>
      </c>
    </row>
    <row r="835" spans="1:6" x14ac:dyDescent="0.2">
      <c r="A835" s="23" t="s">
        <v>415</v>
      </c>
      <c r="B835" s="24">
        <v>850</v>
      </c>
      <c r="C835" s="24">
        <v>107</v>
      </c>
      <c r="D835" s="21">
        <f t="shared" si="129"/>
        <v>957</v>
      </c>
      <c r="E835" s="24">
        <v>430</v>
      </c>
      <c r="F835" s="22">
        <f t="shared" si="130"/>
        <v>0.44932079414838033</v>
      </c>
    </row>
    <row r="836" spans="1:6" x14ac:dyDescent="0.2">
      <c r="A836" s="23" t="s">
        <v>416</v>
      </c>
      <c r="B836" s="24">
        <v>922</v>
      </c>
      <c r="C836" s="24">
        <v>83</v>
      </c>
      <c r="D836" s="21">
        <f t="shared" si="129"/>
        <v>1005</v>
      </c>
      <c r="E836" s="24">
        <v>432</v>
      </c>
      <c r="F836" s="22">
        <f t="shared" si="130"/>
        <v>0.42985074626865671</v>
      </c>
    </row>
    <row r="837" spans="1:6" x14ac:dyDescent="0.2">
      <c r="A837" s="23" t="s">
        <v>417</v>
      </c>
      <c r="B837" s="24">
        <v>1678</v>
      </c>
      <c r="C837" s="24">
        <v>199</v>
      </c>
      <c r="D837" s="21">
        <f t="shared" si="129"/>
        <v>1877</v>
      </c>
      <c r="E837" s="24">
        <v>792</v>
      </c>
      <c r="F837" s="22">
        <f t="shared" si="130"/>
        <v>0.4219499200852424</v>
      </c>
    </row>
    <row r="838" spans="1:6" x14ac:dyDescent="0.2">
      <c r="A838" s="23" t="s">
        <v>418</v>
      </c>
      <c r="B838" s="24">
        <v>817</v>
      </c>
      <c r="C838" s="24">
        <v>126</v>
      </c>
      <c r="D838" s="21">
        <f t="shared" si="129"/>
        <v>943</v>
      </c>
      <c r="E838" s="24">
        <v>325</v>
      </c>
      <c r="F838" s="22">
        <f t="shared" si="130"/>
        <v>0.34464475079533402</v>
      </c>
    </row>
    <row r="839" spans="1:6" x14ac:dyDescent="0.2">
      <c r="A839" s="23" t="s">
        <v>419</v>
      </c>
      <c r="B839" s="24">
        <v>711</v>
      </c>
      <c r="C839" s="24">
        <v>72</v>
      </c>
      <c r="D839" s="21">
        <f t="shared" si="129"/>
        <v>783</v>
      </c>
      <c r="E839" s="24">
        <v>314</v>
      </c>
      <c r="F839" s="22">
        <f t="shared" si="130"/>
        <v>0.40102171136653897</v>
      </c>
    </row>
    <row r="840" spans="1:6" x14ac:dyDescent="0.2">
      <c r="A840" s="23" t="s">
        <v>420</v>
      </c>
      <c r="B840" s="24">
        <v>848</v>
      </c>
      <c r="C840" s="24">
        <v>73</v>
      </c>
      <c r="D840" s="21">
        <f t="shared" si="129"/>
        <v>921</v>
      </c>
      <c r="E840" s="24">
        <v>409</v>
      </c>
      <c r="F840" s="22">
        <f t="shared" si="130"/>
        <v>0.44408251900108575</v>
      </c>
    </row>
    <row r="841" spans="1:6" x14ac:dyDescent="0.2">
      <c r="A841" s="26" t="s">
        <v>659</v>
      </c>
      <c r="B841" s="37"/>
      <c r="C841" s="37"/>
      <c r="D841" s="38"/>
      <c r="E841" s="24">
        <v>4481</v>
      </c>
      <c r="F841" s="39"/>
    </row>
    <row r="842" spans="1:6" x14ac:dyDescent="0.2">
      <c r="A842" s="25" t="s">
        <v>397</v>
      </c>
      <c r="B842" s="9">
        <f>SUM(B817:B841)</f>
        <v>20123</v>
      </c>
      <c r="C842" s="9">
        <f>SUM(C817:C841)</f>
        <v>2474</v>
      </c>
      <c r="D842" s="9">
        <f>SUM(D817:D841)</f>
        <v>22597</v>
      </c>
      <c r="E842" s="9">
        <f>SUM(E817:E841)</f>
        <v>14203</v>
      </c>
      <c r="F842" s="14">
        <f t="shared" ref="F842" si="131">E842/D842</f>
        <v>0.62853476125149355</v>
      </c>
    </row>
    <row r="843" spans="1:6" ht="7.5" customHeight="1" x14ac:dyDescent="0.2">
      <c r="A843" s="26"/>
    </row>
    <row r="844" spans="1:6" ht="14.45" customHeight="1" x14ac:dyDescent="0.2">
      <c r="A844" s="25" t="s">
        <v>422</v>
      </c>
      <c r="B844" s="6"/>
      <c r="C844" s="6"/>
      <c r="D844" s="10"/>
      <c r="E844" s="10"/>
    </row>
    <row r="845" spans="1:6" ht="9.75" customHeight="1" x14ac:dyDescent="0.2">
      <c r="A845" s="26"/>
      <c r="B845" s="8"/>
      <c r="C845" s="8"/>
      <c r="D845" s="8"/>
      <c r="E845" s="8"/>
      <c r="F845" s="12"/>
    </row>
    <row r="846" spans="1:6" x14ac:dyDescent="0.2">
      <c r="A846" s="27" t="s">
        <v>423</v>
      </c>
    </row>
    <row r="847" spans="1:6" x14ac:dyDescent="0.2">
      <c r="A847" s="23" t="s">
        <v>768</v>
      </c>
      <c r="B847" s="24">
        <v>656</v>
      </c>
      <c r="C847" s="24">
        <v>57</v>
      </c>
      <c r="D847" s="21">
        <f t="shared" ref="D847:D858" si="132">IF(C847&lt;&gt;0,C847+B847,"")</f>
        <v>713</v>
      </c>
      <c r="E847" s="24">
        <v>351</v>
      </c>
      <c r="F847" s="22">
        <f t="shared" ref="F847:F857" si="133">IF(E847&lt;&gt;0,E847/D847,"")</f>
        <v>0.49228611500701264</v>
      </c>
    </row>
    <row r="848" spans="1:6" x14ac:dyDescent="0.2">
      <c r="A848" s="23" t="s">
        <v>769</v>
      </c>
      <c r="B848" s="24">
        <v>700</v>
      </c>
      <c r="C848" s="24">
        <v>56</v>
      </c>
      <c r="D848" s="21">
        <f t="shared" si="132"/>
        <v>756</v>
      </c>
      <c r="E848" s="24">
        <v>401</v>
      </c>
      <c r="F848" s="22">
        <f t="shared" si="133"/>
        <v>0.53042328042328046</v>
      </c>
    </row>
    <row r="849" spans="1:6" x14ac:dyDescent="0.2">
      <c r="A849" s="23" t="s">
        <v>770</v>
      </c>
      <c r="B849" s="24">
        <v>415</v>
      </c>
      <c r="C849" s="24">
        <v>34</v>
      </c>
      <c r="D849" s="21">
        <f t="shared" si="132"/>
        <v>449</v>
      </c>
      <c r="E849" s="24">
        <v>278</v>
      </c>
      <c r="F849" s="22">
        <f t="shared" si="133"/>
        <v>0.61915367483296213</v>
      </c>
    </row>
    <row r="850" spans="1:6" x14ac:dyDescent="0.2">
      <c r="A850" s="23" t="s">
        <v>771</v>
      </c>
      <c r="B850" s="24">
        <v>479</v>
      </c>
      <c r="C850" s="24">
        <v>39</v>
      </c>
      <c r="D850" s="21">
        <f t="shared" si="132"/>
        <v>518</v>
      </c>
      <c r="E850" s="24">
        <v>304</v>
      </c>
      <c r="F850" s="22">
        <f t="shared" si="133"/>
        <v>0.58687258687258692</v>
      </c>
    </row>
    <row r="851" spans="1:6" x14ac:dyDescent="0.2">
      <c r="A851" s="23" t="s">
        <v>772</v>
      </c>
      <c r="B851" s="24">
        <v>722</v>
      </c>
      <c r="C851" s="24">
        <v>38</v>
      </c>
      <c r="D851" s="21">
        <f t="shared" si="132"/>
        <v>760</v>
      </c>
      <c r="E851" s="24">
        <v>417</v>
      </c>
      <c r="F851" s="22">
        <f t="shared" si="133"/>
        <v>0.54868421052631577</v>
      </c>
    </row>
    <row r="852" spans="1:6" x14ac:dyDescent="0.2">
      <c r="A852" s="23" t="s">
        <v>773</v>
      </c>
      <c r="B852" s="24">
        <v>1114</v>
      </c>
      <c r="C852" s="24">
        <v>105</v>
      </c>
      <c r="D852" s="21">
        <f t="shared" si="132"/>
        <v>1219</v>
      </c>
      <c r="E852" s="24">
        <v>566</v>
      </c>
      <c r="F852" s="22">
        <f t="shared" si="133"/>
        <v>0.4643150123051682</v>
      </c>
    </row>
    <row r="853" spans="1:6" x14ac:dyDescent="0.2">
      <c r="A853" s="23" t="s">
        <v>774</v>
      </c>
      <c r="B853" s="24">
        <v>673</v>
      </c>
      <c r="C853" s="24">
        <v>62</v>
      </c>
      <c r="D853" s="21">
        <f t="shared" si="132"/>
        <v>735</v>
      </c>
      <c r="E853" s="24">
        <v>338</v>
      </c>
      <c r="F853" s="22">
        <f t="shared" si="133"/>
        <v>0.45986394557823129</v>
      </c>
    </row>
    <row r="854" spans="1:6" x14ac:dyDescent="0.2">
      <c r="A854" s="23" t="s">
        <v>775</v>
      </c>
      <c r="B854" s="24">
        <v>997</v>
      </c>
      <c r="C854" s="24">
        <v>80</v>
      </c>
      <c r="D854" s="21">
        <f t="shared" si="132"/>
        <v>1077</v>
      </c>
      <c r="E854" s="24">
        <v>477</v>
      </c>
      <c r="F854" s="22">
        <f t="shared" si="133"/>
        <v>0.44289693593314761</v>
      </c>
    </row>
    <row r="855" spans="1:6" x14ac:dyDescent="0.2">
      <c r="A855" s="23" t="s">
        <v>776</v>
      </c>
      <c r="B855" s="24">
        <v>905</v>
      </c>
      <c r="C855" s="24">
        <v>73</v>
      </c>
      <c r="D855" s="21">
        <f t="shared" si="132"/>
        <v>978</v>
      </c>
      <c r="E855" s="24">
        <v>472</v>
      </c>
      <c r="F855" s="22">
        <f t="shared" si="133"/>
        <v>0.48261758691206547</v>
      </c>
    </row>
    <row r="856" spans="1:6" x14ac:dyDescent="0.2">
      <c r="A856" s="23" t="s">
        <v>777</v>
      </c>
      <c r="B856" s="24">
        <v>429</v>
      </c>
      <c r="C856" s="24">
        <v>49</v>
      </c>
      <c r="D856" s="21">
        <f t="shared" si="132"/>
        <v>478</v>
      </c>
      <c r="E856" s="24">
        <v>227</v>
      </c>
      <c r="F856" s="22">
        <f t="shared" si="133"/>
        <v>0.47489539748953974</v>
      </c>
    </row>
    <row r="857" spans="1:6" x14ac:dyDescent="0.2">
      <c r="A857" s="23" t="s">
        <v>778</v>
      </c>
      <c r="B857" s="24">
        <v>912</v>
      </c>
      <c r="C857" s="24">
        <v>97</v>
      </c>
      <c r="D857" s="21">
        <f t="shared" si="132"/>
        <v>1009</v>
      </c>
      <c r="E857" s="24">
        <v>467</v>
      </c>
      <c r="F857" s="22">
        <f t="shared" si="133"/>
        <v>0.46283448959365708</v>
      </c>
    </row>
    <row r="858" spans="1:6" x14ac:dyDescent="0.2">
      <c r="A858" s="23" t="s">
        <v>132</v>
      </c>
      <c r="B858" s="53"/>
      <c r="C858" s="53"/>
      <c r="D858" s="54" t="str">
        <f t="shared" si="132"/>
        <v/>
      </c>
      <c r="E858" s="24">
        <v>1200</v>
      </c>
      <c r="F858" s="55"/>
    </row>
    <row r="859" spans="1:6" x14ac:dyDescent="0.2">
      <c r="A859" s="25" t="s">
        <v>1</v>
      </c>
      <c r="B859" s="9">
        <f>SUM(B847:B858)</f>
        <v>8002</v>
      </c>
      <c r="C859" s="9">
        <f>SUM(C847:C858)</f>
        <v>690</v>
      </c>
      <c r="D859" s="9">
        <f>SUM(D847:D858)</f>
        <v>8692</v>
      </c>
      <c r="E859" s="9">
        <f>SUM(E847:E858)</f>
        <v>5498</v>
      </c>
      <c r="F859" s="14">
        <f t="shared" ref="F859" si="134">E859/D859</f>
        <v>0.63253566497929126</v>
      </c>
    </row>
    <row r="860" spans="1:6" x14ac:dyDescent="0.2">
      <c r="A860" s="26"/>
    </row>
    <row r="861" spans="1:6" x14ac:dyDescent="0.2">
      <c r="A861" s="27" t="s">
        <v>389</v>
      </c>
    </row>
    <row r="862" spans="1:6" x14ac:dyDescent="0.2">
      <c r="A862" s="26" t="s">
        <v>424</v>
      </c>
      <c r="B862" s="24">
        <v>651</v>
      </c>
      <c r="C862" s="24">
        <v>69</v>
      </c>
      <c r="D862" s="21">
        <f t="shared" ref="D862:D879" si="135">IF(C862&lt;&gt;0,C862+B862,"")</f>
        <v>720</v>
      </c>
      <c r="E862" s="24">
        <v>402</v>
      </c>
      <c r="F862" s="22">
        <f t="shared" ref="F862:F878" si="136">IF(E862&lt;&gt;0,E862/D862,"")</f>
        <v>0.55833333333333335</v>
      </c>
    </row>
    <row r="863" spans="1:6" x14ac:dyDescent="0.2">
      <c r="A863" s="26" t="s">
        <v>425</v>
      </c>
      <c r="B863" s="24">
        <v>606</v>
      </c>
      <c r="C863" s="24">
        <v>58</v>
      </c>
      <c r="D863" s="21">
        <f t="shared" si="135"/>
        <v>664</v>
      </c>
      <c r="E863" s="24">
        <v>331</v>
      </c>
      <c r="F863" s="22">
        <f t="shared" si="136"/>
        <v>0.49849397590361444</v>
      </c>
    </row>
    <row r="864" spans="1:6" x14ac:dyDescent="0.2">
      <c r="A864" s="26" t="s">
        <v>426</v>
      </c>
      <c r="B864" s="24">
        <v>665</v>
      </c>
      <c r="C864" s="24">
        <v>84</v>
      </c>
      <c r="D864" s="21">
        <f t="shared" si="135"/>
        <v>749</v>
      </c>
      <c r="E864" s="24">
        <v>389</v>
      </c>
      <c r="F864" s="22">
        <f t="shared" si="136"/>
        <v>0.51935914552736984</v>
      </c>
    </row>
    <row r="865" spans="1:6" x14ac:dyDescent="0.2">
      <c r="A865" s="26" t="s">
        <v>427</v>
      </c>
      <c r="B865" s="24">
        <v>874</v>
      </c>
      <c r="C865" s="24">
        <v>100</v>
      </c>
      <c r="D865" s="21">
        <f t="shared" si="135"/>
        <v>974</v>
      </c>
      <c r="E865" s="24">
        <v>508</v>
      </c>
      <c r="F865" s="22">
        <f t="shared" si="136"/>
        <v>0.52156057494866526</v>
      </c>
    </row>
    <row r="866" spans="1:6" x14ac:dyDescent="0.2">
      <c r="A866" s="26" t="s">
        <v>428</v>
      </c>
      <c r="B866" s="24">
        <v>851</v>
      </c>
      <c r="C866" s="24">
        <v>85</v>
      </c>
      <c r="D866" s="21">
        <f t="shared" si="135"/>
        <v>936</v>
      </c>
      <c r="E866" s="24">
        <v>439</v>
      </c>
      <c r="F866" s="22">
        <f t="shared" si="136"/>
        <v>0.46901709401709402</v>
      </c>
    </row>
    <row r="867" spans="1:6" x14ac:dyDescent="0.2">
      <c r="A867" s="26" t="s">
        <v>429</v>
      </c>
      <c r="B867" s="24">
        <v>858</v>
      </c>
      <c r="C867" s="24">
        <v>76</v>
      </c>
      <c r="D867" s="21">
        <f t="shared" si="135"/>
        <v>934</v>
      </c>
      <c r="E867" s="24">
        <v>480</v>
      </c>
      <c r="F867" s="22">
        <f t="shared" si="136"/>
        <v>0.51391862955032119</v>
      </c>
    </row>
    <row r="868" spans="1:6" x14ac:dyDescent="0.2">
      <c r="A868" s="26" t="s">
        <v>430</v>
      </c>
      <c r="B868" s="24">
        <v>882</v>
      </c>
      <c r="C868" s="24">
        <v>55</v>
      </c>
      <c r="D868" s="21">
        <f t="shared" si="135"/>
        <v>937</v>
      </c>
      <c r="E868" s="24">
        <v>484</v>
      </c>
      <c r="F868" s="22">
        <f t="shared" si="136"/>
        <v>0.51654215581643548</v>
      </c>
    </row>
    <row r="869" spans="1:6" x14ac:dyDescent="0.2">
      <c r="A869" s="26" t="s">
        <v>435</v>
      </c>
      <c r="B869" s="24">
        <v>521</v>
      </c>
      <c r="C869" s="24">
        <v>30</v>
      </c>
      <c r="D869" s="21">
        <f t="shared" si="135"/>
        <v>551</v>
      </c>
      <c r="E869" s="24">
        <v>309</v>
      </c>
      <c r="F869" s="22">
        <f t="shared" si="136"/>
        <v>0.56079854809437391</v>
      </c>
    </row>
    <row r="870" spans="1:6" x14ac:dyDescent="0.2">
      <c r="A870" s="26" t="s">
        <v>431</v>
      </c>
      <c r="B870" s="24">
        <v>863</v>
      </c>
      <c r="C870" s="24">
        <v>104</v>
      </c>
      <c r="D870" s="21">
        <f t="shared" si="135"/>
        <v>967</v>
      </c>
      <c r="E870" s="24">
        <v>495</v>
      </c>
      <c r="F870" s="22">
        <f t="shared" si="136"/>
        <v>0.51189245087900725</v>
      </c>
    </row>
    <row r="871" spans="1:6" x14ac:dyDescent="0.2">
      <c r="A871" s="26" t="s">
        <v>432</v>
      </c>
      <c r="B871" s="24">
        <v>819</v>
      </c>
      <c r="C871" s="24">
        <v>55</v>
      </c>
      <c r="D871" s="21">
        <f t="shared" si="135"/>
        <v>874</v>
      </c>
      <c r="E871" s="24">
        <v>434</v>
      </c>
      <c r="F871" s="22">
        <f t="shared" si="136"/>
        <v>0.49656750572082381</v>
      </c>
    </row>
    <row r="872" spans="1:6" x14ac:dyDescent="0.2">
      <c r="A872" s="26" t="s">
        <v>433</v>
      </c>
      <c r="B872" s="24">
        <v>1090</v>
      </c>
      <c r="C872" s="24">
        <v>93</v>
      </c>
      <c r="D872" s="21">
        <f t="shared" si="135"/>
        <v>1183</v>
      </c>
      <c r="E872" s="24">
        <v>576</v>
      </c>
      <c r="F872" s="22">
        <f t="shared" si="136"/>
        <v>0.48689771766694845</v>
      </c>
    </row>
    <row r="873" spans="1:6" x14ac:dyDescent="0.2">
      <c r="A873" s="26" t="s">
        <v>434</v>
      </c>
      <c r="B873" s="24">
        <v>769</v>
      </c>
      <c r="C873" s="24">
        <v>79</v>
      </c>
      <c r="D873" s="21">
        <f t="shared" si="135"/>
        <v>848</v>
      </c>
      <c r="E873" s="24">
        <v>430</v>
      </c>
      <c r="F873" s="22">
        <f t="shared" si="136"/>
        <v>0.50707547169811318</v>
      </c>
    </row>
    <row r="874" spans="1:6" x14ac:dyDescent="0.2">
      <c r="A874" s="27" t="s">
        <v>849</v>
      </c>
      <c r="B874" s="24"/>
      <c r="C874" s="24"/>
      <c r="D874" s="21"/>
      <c r="E874" s="24"/>
      <c r="F874" s="22"/>
    </row>
    <row r="875" spans="1:6" x14ac:dyDescent="0.2">
      <c r="A875" s="26" t="s">
        <v>436</v>
      </c>
      <c r="B875" s="24">
        <v>360</v>
      </c>
      <c r="C875" s="24">
        <v>44</v>
      </c>
      <c r="D875" s="21">
        <f t="shared" si="135"/>
        <v>404</v>
      </c>
      <c r="E875" s="24">
        <v>239</v>
      </c>
      <c r="F875" s="22">
        <f t="shared" si="136"/>
        <v>0.59158415841584155</v>
      </c>
    </row>
    <row r="876" spans="1:6" x14ac:dyDescent="0.2">
      <c r="A876" s="26" t="s">
        <v>437</v>
      </c>
      <c r="B876" s="24">
        <v>754</v>
      </c>
      <c r="C876" s="24">
        <v>62</v>
      </c>
      <c r="D876" s="21">
        <f t="shared" si="135"/>
        <v>816</v>
      </c>
      <c r="E876" s="24">
        <v>385</v>
      </c>
      <c r="F876" s="22">
        <f t="shared" si="136"/>
        <v>0.47181372549019607</v>
      </c>
    </row>
    <row r="877" spans="1:6" x14ac:dyDescent="0.2">
      <c r="A877" s="26" t="s">
        <v>438</v>
      </c>
      <c r="B877" s="24">
        <v>718</v>
      </c>
      <c r="C877" s="24">
        <v>51</v>
      </c>
      <c r="D877" s="21">
        <f t="shared" si="135"/>
        <v>769</v>
      </c>
      <c r="E877" s="24">
        <v>368</v>
      </c>
      <c r="F877" s="22">
        <f t="shared" si="136"/>
        <v>0.47854356306892065</v>
      </c>
    </row>
    <row r="878" spans="1:6" x14ac:dyDescent="0.2">
      <c r="A878" s="26" t="s">
        <v>439</v>
      </c>
      <c r="B878" s="24">
        <v>868</v>
      </c>
      <c r="C878" s="24">
        <v>53</v>
      </c>
      <c r="D878" s="21">
        <f t="shared" si="135"/>
        <v>921</v>
      </c>
      <c r="E878" s="24">
        <v>365</v>
      </c>
      <c r="F878" s="22">
        <f t="shared" si="136"/>
        <v>0.39630836047774159</v>
      </c>
    </row>
    <row r="879" spans="1:6" x14ac:dyDescent="0.2">
      <c r="A879" s="26" t="s">
        <v>660</v>
      </c>
      <c r="B879" s="37"/>
      <c r="C879" s="37"/>
      <c r="D879" s="38" t="str">
        <f t="shared" si="135"/>
        <v/>
      </c>
      <c r="E879" s="24">
        <v>1995</v>
      </c>
      <c r="F879" s="39"/>
    </row>
    <row r="880" spans="1:6" x14ac:dyDescent="0.2">
      <c r="A880" s="25" t="s">
        <v>1</v>
      </c>
      <c r="B880" s="9">
        <f>SUM(B862:B879)</f>
        <v>12149</v>
      </c>
      <c r="C880" s="9">
        <f>SUM(C862:C879)</f>
        <v>1098</v>
      </c>
      <c r="D880" s="9">
        <f t="shared" ref="D880:E880" si="137">SUM(D862:D879)</f>
        <v>13247</v>
      </c>
      <c r="E880" s="9">
        <f t="shared" si="137"/>
        <v>8629</v>
      </c>
      <c r="F880" s="14">
        <f t="shared" ref="F880:F882" si="138">E880/D880</f>
        <v>0.65139276817392622</v>
      </c>
    </row>
    <row r="881" spans="1:6" x14ac:dyDescent="0.2">
      <c r="A881" s="26"/>
    </row>
    <row r="882" spans="1:6" x14ac:dyDescent="0.2">
      <c r="A882" s="25" t="s">
        <v>421</v>
      </c>
      <c r="B882" s="9">
        <f>B859+B880</f>
        <v>20151</v>
      </c>
      <c r="C882" s="9">
        <f>C859+C880</f>
        <v>1788</v>
      </c>
      <c r="D882" s="9">
        <f>D859+D880</f>
        <v>21939</v>
      </c>
      <c r="E882" s="9">
        <f>E859+E880</f>
        <v>14127</v>
      </c>
      <c r="F882" s="14">
        <f t="shared" si="138"/>
        <v>0.64392178312594006</v>
      </c>
    </row>
    <row r="883" spans="1:6" x14ac:dyDescent="0.2">
      <c r="A883" s="26"/>
    </row>
    <row r="884" spans="1:6" ht="14.45" customHeight="1" x14ac:dyDescent="0.2">
      <c r="A884" s="25" t="s">
        <v>440</v>
      </c>
      <c r="B884" s="6"/>
      <c r="C884" s="6"/>
      <c r="D884" s="6"/>
      <c r="E884" s="6"/>
      <c r="F884" s="11"/>
    </row>
    <row r="885" spans="1:6" x14ac:dyDescent="0.2">
      <c r="A885" s="26"/>
      <c r="B885" s="8"/>
      <c r="C885" s="8"/>
      <c r="D885" s="8"/>
      <c r="E885" s="8"/>
      <c r="F885" s="12"/>
    </row>
    <row r="886" spans="1:6" x14ac:dyDescent="0.2">
      <c r="A886" s="27" t="s">
        <v>442</v>
      </c>
    </row>
    <row r="887" spans="1:6" x14ac:dyDescent="0.2">
      <c r="A887" s="23" t="s">
        <v>779</v>
      </c>
      <c r="B887" s="24">
        <v>1148</v>
      </c>
      <c r="C887" s="24">
        <v>65</v>
      </c>
      <c r="D887" s="21">
        <f t="shared" ref="D887:D901" si="139">IF(C887&lt;&gt;0,C887+B887,"")</f>
        <v>1213</v>
      </c>
      <c r="E887" s="24">
        <v>440</v>
      </c>
      <c r="F887" s="22">
        <f t="shared" ref="F887:F902" si="140">IF(E887&lt;&gt;0,E887/D887,"")</f>
        <v>0.36273701566364386</v>
      </c>
    </row>
    <row r="888" spans="1:6" x14ac:dyDescent="0.2">
      <c r="A888" s="23" t="s">
        <v>780</v>
      </c>
      <c r="B888" s="24">
        <v>1065</v>
      </c>
      <c r="C888" s="24">
        <v>47</v>
      </c>
      <c r="D888" s="21">
        <f t="shared" si="139"/>
        <v>1112</v>
      </c>
      <c r="E888" s="24">
        <v>420</v>
      </c>
      <c r="F888" s="22">
        <f t="shared" si="140"/>
        <v>0.37769784172661869</v>
      </c>
    </row>
    <row r="889" spans="1:6" x14ac:dyDescent="0.2">
      <c r="A889" s="23" t="s">
        <v>781</v>
      </c>
      <c r="B889" s="24">
        <v>1203</v>
      </c>
      <c r="C889" s="24">
        <v>60</v>
      </c>
      <c r="D889" s="21">
        <f t="shared" si="139"/>
        <v>1263</v>
      </c>
      <c r="E889" s="24">
        <v>509</v>
      </c>
      <c r="F889" s="22">
        <f t="shared" si="140"/>
        <v>0.40300870942201106</v>
      </c>
    </row>
    <row r="890" spans="1:6" x14ac:dyDescent="0.2">
      <c r="A890" s="23" t="s">
        <v>782</v>
      </c>
      <c r="B890" s="24">
        <v>1263</v>
      </c>
      <c r="C890" s="24">
        <v>94</v>
      </c>
      <c r="D890" s="21">
        <f t="shared" si="139"/>
        <v>1357</v>
      </c>
      <c r="E890" s="24">
        <v>634</v>
      </c>
      <c r="F890" s="22">
        <f t="shared" si="140"/>
        <v>0.46720707442888726</v>
      </c>
    </row>
    <row r="891" spans="1:6" x14ac:dyDescent="0.2">
      <c r="A891" s="23" t="s">
        <v>783</v>
      </c>
      <c r="B891" s="24">
        <v>991</v>
      </c>
      <c r="C891" s="24">
        <v>48</v>
      </c>
      <c r="D891" s="21">
        <f t="shared" si="139"/>
        <v>1039</v>
      </c>
      <c r="E891" s="24">
        <v>296</v>
      </c>
      <c r="F891" s="22">
        <f t="shared" si="140"/>
        <v>0.28488931665062561</v>
      </c>
    </row>
    <row r="892" spans="1:6" x14ac:dyDescent="0.2">
      <c r="A892" s="23" t="s">
        <v>784</v>
      </c>
      <c r="B892" s="24">
        <v>572</v>
      </c>
      <c r="C892" s="24">
        <v>23</v>
      </c>
      <c r="D892" s="21">
        <f t="shared" si="139"/>
        <v>595</v>
      </c>
      <c r="E892" s="24">
        <v>185</v>
      </c>
      <c r="F892" s="22">
        <f t="shared" si="140"/>
        <v>0.31092436974789917</v>
      </c>
    </row>
    <row r="893" spans="1:6" x14ac:dyDescent="0.2">
      <c r="A893" s="23" t="s">
        <v>785</v>
      </c>
      <c r="B893" s="24">
        <v>914</v>
      </c>
      <c r="C893" s="24">
        <v>59</v>
      </c>
      <c r="D893" s="21">
        <f t="shared" si="139"/>
        <v>973</v>
      </c>
      <c r="E893" s="24">
        <v>313</v>
      </c>
      <c r="F893" s="22">
        <f t="shared" si="140"/>
        <v>0.32168550873586843</v>
      </c>
    </row>
    <row r="894" spans="1:6" x14ac:dyDescent="0.2">
      <c r="A894" s="23" t="s">
        <v>786</v>
      </c>
      <c r="B894" s="24">
        <v>893</v>
      </c>
      <c r="C894" s="24">
        <v>46</v>
      </c>
      <c r="D894" s="21">
        <f t="shared" si="139"/>
        <v>939</v>
      </c>
      <c r="E894" s="24">
        <v>359</v>
      </c>
      <c r="F894" s="22">
        <f t="shared" si="140"/>
        <v>0.38232161874334397</v>
      </c>
    </row>
    <row r="895" spans="1:6" x14ac:dyDescent="0.2">
      <c r="A895" s="23" t="s">
        <v>787</v>
      </c>
      <c r="B895" s="24">
        <v>785</v>
      </c>
      <c r="C895" s="24">
        <v>64</v>
      </c>
      <c r="D895" s="21">
        <f t="shared" si="139"/>
        <v>849</v>
      </c>
      <c r="E895" s="24">
        <v>333</v>
      </c>
      <c r="F895" s="22">
        <f t="shared" si="140"/>
        <v>0.392226148409894</v>
      </c>
    </row>
    <row r="896" spans="1:6" x14ac:dyDescent="0.2">
      <c r="A896" s="23" t="s">
        <v>788</v>
      </c>
      <c r="B896" s="24">
        <v>694</v>
      </c>
      <c r="C896" s="24">
        <v>55</v>
      </c>
      <c r="D896" s="21">
        <f t="shared" si="139"/>
        <v>749</v>
      </c>
      <c r="E896" s="24">
        <v>306</v>
      </c>
      <c r="F896" s="22">
        <f t="shared" si="140"/>
        <v>0.40854472630173566</v>
      </c>
    </row>
    <row r="897" spans="1:6" x14ac:dyDescent="0.2">
      <c r="A897" s="23" t="s">
        <v>789</v>
      </c>
      <c r="B897" s="24">
        <v>906</v>
      </c>
      <c r="C897" s="24">
        <v>93</v>
      </c>
      <c r="D897" s="21">
        <f t="shared" si="139"/>
        <v>999</v>
      </c>
      <c r="E897" s="24">
        <v>424</v>
      </c>
      <c r="F897" s="22">
        <f t="shared" si="140"/>
        <v>0.42442442442442441</v>
      </c>
    </row>
    <row r="898" spans="1:6" x14ac:dyDescent="0.2">
      <c r="A898" s="23" t="s">
        <v>790</v>
      </c>
      <c r="B898" s="24">
        <v>437</v>
      </c>
      <c r="C898" s="24">
        <v>21</v>
      </c>
      <c r="D898" s="21">
        <f t="shared" si="139"/>
        <v>458</v>
      </c>
      <c r="E898" s="24">
        <v>151</v>
      </c>
      <c r="F898" s="22">
        <f t="shared" si="140"/>
        <v>0.3296943231441048</v>
      </c>
    </row>
    <row r="899" spans="1:6" x14ac:dyDescent="0.2">
      <c r="A899" s="23" t="s">
        <v>791</v>
      </c>
      <c r="B899" s="24">
        <v>1116</v>
      </c>
      <c r="C899" s="24">
        <v>88</v>
      </c>
      <c r="D899" s="21">
        <f t="shared" si="139"/>
        <v>1204</v>
      </c>
      <c r="E899" s="24">
        <v>557</v>
      </c>
      <c r="F899" s="22">
        <f t="shared" si="140"/>
        <v>0.46262458471760798</v>
      </c>
    </row>
    <row r="900" spans="1:6" x14ac:dyDescent="0.2">
      <c r="A900" s="23" t="s">
        <v>792</v>
      </c>
      <c r="B900" s="24">
        <v>510</v>
      </c>
      <c r="C900" s="24">
        <v>50</v>
      </c>
      <c r="D900" s="21">
        <f t="shared" si="139"/>
        <v>560</v>
      </c>
      <c r="E900" s="24">
        <v>303</v>
      </c>
      <c r="F900" s="22">
        <f t="shared" si="140"/>
        <v>0.54107142857142854</v>
      </c>
    </row>
    <row r="901" spans="1:6" x14ac:dyDescent="0.2">
      <c r="A901" s="23" t="s">
        <v>793</v>
      </c>
      <c r="B901" s="24">
        <v>507</v>
      </c>
      <c r="C901" s="24">
        <v>36</v>
      </c>
      <c r="D901" s="21">
        <f t="shared" si="139"/>
        <v>543</v>
      </c>
      <c r="E901" s="24">
        <v>212</v>
      </c>
      <c r="F901" s="22">
        <f t="shared" si="140"/>
        <v>0.39042357274401474</v>
      </c>
    </row>
    <row r="902" spans="1:6" x14ac:dyDescent="0.2">
      <c r="A902" s="23" t="s">
        <v>794</v>
      </c>
      <c r="B902" s="24">
        <v>7</v>
      </c>
      <c r="C902" s="24">
        <v>0</v>
      </c>
      <c r="D902" s="21">
        <v>7</v>
      </c>
      <c r="E902" s="24">
        <v>5</v>
      </c>
      <c r="F902" s="22">
        <f t="shared" si="140"/>
        <v>0.7142857142857143</v>
      </c>
    </row>
    <row r="903" spans="1:6" x14ac:dyDescent="0.2">
      <c r="A903" s="23" t="s">
        <v>795</v>
      </c>
      <c r="B903" s="33"/>
      <c r="C903" s="33"/>
      <c r="D903" s="34"/>
      <c r="E903" s="24">
        <v>5139</v>
      </c>
      <c r="F903" s="35"/>
    </row>
    <row r="904" spans="1:6" x14ac:dyDescent="0.2">
      <c r="A904" s="25" t="s">
        <v>1</v>
      </c>
      <c r="B904" s="9">
        <f>SUM(B887:B903)</f>
        <v>13011</v>
      </c>
      <c r="C904" s="9">
        <f>SUM(C887:C903)</f>
        <v>849</v>
      </c>
      <c r="D904" s="9">
        <f>SUM(D887:D903)</f>
        <v>13860</v>
      </c>
      <c r="E904" s="9">
        <f>SUM(E887:E903)</f>
        <v>10586</v>
      </c>
      <c r="F904" s="14">
        <f t="shared" ref="F904" si="141">E904/D904</f>
        <v>0.76378066378066378</v>
      </c>
    </row>
    <row r="905" spans="1:6" x14ac:dyDescent="0.2">
      <c r="A905" s="25"/>
      <c r="B905" s="9"/>
      <c r="C905" s="9"/>
      <c r="D905" s="9"/>
      <c r="E905" s="9"/>
      <c r="F905" s="14"/>
    </row>
    <row r="906" spans="1:6" x14ac:dyDescent="0.2">
      <c r="A906" s="25"/>
      <c r="B906" s="9"/>
      <c r="C906" s="9"/>
      <c r="D906" s="9"/>
      <c r="E906" s="9"/>
      <c r="F906" s="14"/>
    </row>
    <row r="907" spans="1:6" x14ac:dyDescent="0.2">
      <c r="A907" s="26"/>
    </row>
    <row r="908" spans="1:6" x14ac:dyDescent="0.2">
      <c r="A908" s="27" t="s">
        <v>443</v>
      </c>
    </row>
    <row r="909" spans="1:6" x14ac:dyDescent="0.2">
      <c r="A909" s="26" t="s">
        <v>444</v>
      </c>
      <c r="B909" s="24">
        <v>326</v>
      </c>
      <c r="C909" s="24">
        <v>27</v>
      </c>
      <c r="D909" s="21">
        <f>IF(C909&lt;&gt;0,C909+B909,"")</f>
        <v>353</v>
      </c>
      <c r="E909" s="24">
        <v>270</v>
      </c>
      <c r="F909" s="22">
        <f>IF(E909&lt;&gt;0,E909/D909,"")</f>
        <v>0.76487252124645888</v>
      </c>
    </row>
    <row r="910" spans="1:6" x14ac:dyDescent="0.2">
      <c r="A910" s="26" t="s">
        <v>445</v>
      </c>
      <c r="B910" s="24">
        <v>363</v>
      </c>
      <c r="C910" s="24">
        <v>24</v>
      </c>
      <c r="D910" s="21">
        <f>IF(C910&lt;&gt;0,C910+B910,"")</f>
        <v>387</v>
      </c>
      <c r="E910" s="24">
        <v>274</v>
      </c>
      <c r="F910" s="22">
        <f>IF(E910&lt;&gt;0,E910/D910,"")</f>
        <v>0.70801033591731266</v>
      </c>
    </row>
    <row r="911" spans="1:6" x14ac:dyDescent="0.2">
      <c r="A911" s="25" t="s">
        <v>1</v>
      </c>
      <c r="B911" s="9">
        <f t="shared" ref="B911:E911" si="142">SUM(B909:B910)</f>
        <v>689</v>
      </c>
      <c r="C911" s="9">
        <f t="shared" si="142"/>
        <v>51</v>
      </c>
      <c r="D911" s="9">
        <f t="shared" si="142"/>
        <v>740</v>
      </c>
      <c r="E911" s="9">
        <f t="shared" si="142"/>
        <v>544</v>
      </c>
      <c r="F911" s="14">
        <f>E911/D911</f>
        <v>0.73513513513513518</v>
      </c>
    </row>
    <row r="912" spans="1:6" x14ac:dyDescent="0.2">
      <c r="A912" s="26"/>
    </row>
    <row r="913" spans="1:6" x14ac:dyDescent="0.2">
      <c r="A913" s="4" t="s">
        <v>446</v>
      </c>
    </row>
    <row r="914" spans="1:6" x14ac:dyDescent="0.2">
      <c r="A914" s="3" t="s">
        <v>447</v>
      </c>
      <c r="B914" s="24">
        <v>1339</v>
      </c>
      <c r="C914" s="24">
        <v>92</v>
      </c>
      <c r="D914" s="21">
        <f t="shared" ref="D914:D919" si="143">IF(C914&lt;&gt;0,C914+B914,"")</f>
        <v>1431</v>
      </c>
      <c r="E914" s="24">
        <v>646</v>
      </c>
      <c r="F914" s="22">
        <f t="shared" ref="F914:F919" si="144">IF(E914&lt;&gt;0,E914/D914,"")</f>
        <v>0.45143256464011183</v>
      </c>
    </row>
    <row r="915" spans="1:6" x14ac:dyDescent="0.2">
      <c r="A915" s="3" t="s">
        <v>448</v>
      </c>
      <c r="B915" s="24">
        <v>1417</v>
      </c>
      <c r="C915" s="24">
        <v>62</v>
      </c>
      <c r="D915" s="21">
        <f t="shared" si="143"/>
        <v>1479</v>
      </c>
      <c r="E915" s="24">
        <v>835</v>
      </c>
      <c r="F915" s="22">
        <f t="shared" si="144"/>
        <v>0.56457065584854627</v>
      </c>
    </row>
    <row r="916" spans="1:6" x14ac:dyDescent="0.2">
      <c r="A916" s="3" t="s">
        <v>449</v>
      </c>
      <c r="B916" s="24">
        <v>950</v>
      </c>
      <c r="C916" s="24">
        <v>60</v>
      </c>
      <c r="D916" s="21">
        <f t="shared" si="143"/>
        <v>1010</v>
      </c>
      <c r="E916" s="24">
        <v>516</v>
      </c>
      <c r="F916" s="22">
        <f t="shared" si="144"/>
        <v>0.5108910891089109</v>
      </c>
    </row>
    <row r="917" spans="1:6" x14ac:dyDescent="0.2">
      <c r="A917" s="3" t="s">
        <v>450</v>
      </c>
      <c r="B917" s="24">
        <v>884</v>
      </c>
      <c r="C917" s="24">
        <v>36</v>
      </c>
      <c r="D917" s="21">
        <f t="shared" si="143"/>
        <v>920</v>
      </c>
      <c r="E917" s="24">
        <v>527</v>
      </c>
      <c r="F917" s="22">
        <f t="shared" si="144"/>
        <v>0.57282608695652171</v>
      </c>
    </row>
    <row r="918" spans="1:6" x14ac:dyDescent="0.2">
      <c r="A918" s="3" t="s">
        <v>451</v>
      </c>
      <c r="B918" s="24">
        <v>345</v>
      </c>
      <c r="C918" s="24">
        <v>21</v>
      </c>
      <c r="D918" s="21">
        <f t="shared" si="143"/>
        <v>366</v>
      </c>
      <c r="E918" s="24">
        <v>205</v>
      </c>
      <c r="F918" s="22">
        <f t="shared" si="144"/>
        <v>0.56010928961748629</v>
      </c>
    </row>
    <row r="919" spans="1:6" x14ac:dyDescent="0.2">
      <c r="A919" s="3" t="s">
        <v>452</v>
      </c>
      <c r="B919" s="24">
        <v>1248</v>
      </c>
      <c r="C919" s="24">
        <v>99</v>
      </c>
      <c r="D919" s="21">
        <f t="shared" si="143"/>
        <v>1347</v>
      </c>
      <c r="E919" s="24">
        <v>798</v>
      </c>
      <c r="F919" s="22">
        <f t="shared" si="144"/>
        <v>0.59242761692650336</v>
      </c>
    </row>
    <row r="920" spans="1:6" x14ac:dyDescent="0.2">
      <c r="A920" s="3" t="s">
        <v>132</v>
      </c>
      <c r="B920" s="37"/>
      <c r="C920" s="37"/>
      <c r="D920" s="38"/>
      <c r="E920" s="24">
        <v>942</v>
      </c>
      <c r="F920" s="39"/>
    </row>
    <row r="921" spans="1:6" x14ac:dyDescent="0.2">
      <c r="A921" s="2" t="s">
        <v>1</v>
      </c>
      <c r="B921" s="9">
        <f t="shared" ref="B921:E921" si="145">SUM(B914:B920)</f>
        <v>6183</v>
      </c>
      <c r="C921" s="9">
        <f t="shared" si="145"/>
        <v>370</v>
      </c>
      <c r="D921" s="9">
        <f t="shared" si="145"/>
        <v>6553</v>
      </c>
      <c r="E921" s="9">
        <f t="shared" si="145"/>
        <v>4469</v>
      </c>
      <c r="F921" s="14">
        <f t="shared" ref="F921" si="146">E921/D921</f>
        <v>0.68197772012818558</v>
      </c>
    </row>
    <row r="923" spans="1:6" x14ac:dyDescent="0.2">
      <c r="A923" s="4" t="s">
        <v>453</v>
      </c>
    </row>
    <row r="924" spans="1:6" x14ac:dyDescent="0.2">
      <c r="A924" s="23" t="s">
        <v>210</v>
      </c>
      <c r="B924" s="24">
        <v>856</v>
      </c>
      <c r="C924" s="24">
        <v>46</v>
      </c>
      <c r="D924" s="21">
        <f>IF(C924&lt;&gt;0,C924+B924,"")</f>
        <v>902</v>
      </c>
      <c r="E924" s="24">
        <v>600</v>
      </c>
      <c r="F924" s="22">
        <f t="shared" ref="F924:F928" si="147">IF(E924&lt;&gt;0,E924/D924,"")</f>
        <v>0.66518847006651882</v>
      </c>
    </row>
    <row r="925" spans="1:6" x14ac:dyDescent="0.2">
      <c r="A925" s="23" t="s">
        <v>796</v>
      </c>
      <c r="B925" s="24">
        <v>403</v>
      </c>
      <c r="C925" s="24">
        <v>24</v>
      </c>
      <c r="D925" s="21">
        <f>IF(C925&lt;&gt;0,C925+B925,"")</f>
        <v>427</v>
      </c>
      <c r="E925" s="24">
        <v>294</v>
      </c>
      <c r="F925" s="22">
        <f t="shared" si="147"/>
        <v>0.68852459016393441</v>
      </c>
    </row>
    <row r="926" spans="1:6" x14ac:dyDescent="0.2">
      <c r="A926" s="23" t="s">
        <v>797</v>
      </c>
      <c r="B926" s="24">
        <v>514</v>
      </c>
      <c r="C926" s="24">
        <v>9</v>
      </c>
      <c r="D926" s="21">
        <f>IF(C926&lt;&gt;0,C926+B926,"")</f>
        <v>523</v>
      </c>
      <c r="E926" s="24">
        <v>349</v>
      </c>
      <c r="F926" s="22">
        <f t="shared" si="147"/>
        <v>0.66730401529636707</v>
      </c>
    </row>
    <row r="927" spans="1:6" x14ac:dyDescent="0.2">
      <c r="A927" s="23" t="s">
        <v>798</v>
      </c>
      <c r="B927" s="24">
        <v>305</v>
      </c>
      <c r="C927" s="24">
        <v>16</v>
      </c>
      <c r="D927" s="21">
        <f>IF(C927&lt;&gt;0,C927+B927,"")</f>
        <v>321</v>
      </c>
      <c r="E927" s="24">
        <v>231</v>
      </c>
      <c r="F927" s="22">
        <f t="shared" si="147"/>
        <v>0.71962616822429903</v>
      </c>
    </row>
    <row r="928" spans="1:6" x14ac:dyDescent="0.2">
      <c r="A928" s="23" t="s">
        <v>799</v>
      </c>
      <c r="B928" s="24">
        <v>34</v>
      </c>
      <c r="C928" s="24">
        <v>0</v>
      </c>
      <c r="D928" s="21">
        <f>SUM(B928:C928)</f>
        <v>34</v>
      </c>
      <c r="E928" s="24">
        <v>22</v>
      </c>
      <c r="F928" s="22">
        <f t="shared" si="147"/>
        <v>0.6470588235294118</v>
      </c>
    </row>
    <row r="929" spans="1:6" x14ac:dyDescent="0.2">
      <c r="A929" s="25" t="s">
        <v>1</v>
      </c>
      <c r="B929" s="9">
        <f t="shared" ref="B929:E929" si="148">SUM(B924:B928)</f>
        <v>2112</v>
      </c>
      <c r="C929" s="9">
        <f t="shared" si="148"/>
        <v>95</v>
      </c>
      <c r="D929" s="9">
        <f t="shared" si="148"/>
        <v>2207</v>
      </c>
      <c r="E929" s="9">
        <f t="shared" si="148"/>
        <v>1496</v>
      </c>
      <c r="F929" s="14">
        <f t="shared" ref="F929" si="149">E929/D929</f>
        <v>0.67784322609877667</v>
      </c>
    </row>
    <row r="930" spans="1:6" x14ac:dyDescent="0.2">
      <c r="A930" s="26"/>
    </row>
    <row r="931" spans="1:6" x14ac:dyDescent="0.2">
      <c r="A931" s="25" t="s">
        <v>441</v>
      </c>
      <c r="B931" s="9">
        <f>B921+B911+B904+B929</f>
        <v>21995</v>
      </c>
      <c r="C931" s="9">
        <f>C921+C911+C904+C929</f>
        <v>1365</v>
      </c>
      <c r="D931" s="9">
        <f>D921+D911+D904+D929</f>
        <v>23360</v>
      </c>
      <c r="E931" s="9">
        <f>E921+E911+E904+E929</f>
        <v>17095</v>
      </c>
      <c r="F931" s="14">
        <f>E931/D931</f>
        <v>0.73180650684931503</v>
      </c>
    </row>
    <row r="932" spans="1:6" x14ac:dyDescent="0.2">
      <c r="A932" s="26"/>
    </row>
    <row r="933" spans="1:6" ht="14.45" customHeight="1" x14ac:dyDescent="0.2">
      <c r="A933" s="25" t="s">
        <v>454</v>
      </c>
      <c r="B933" s="10"/>
      <c r="C933" s="10"/>
      <c r="D933" s="10"/>
    </row>
    <row r="934" spans="1:6" x14ac:dyDescent="0.2">
      <c r="A934" s="26"/>
      <c r="B934" s="8"/>
      <c r="C934" s="8"/>
      <c r="D934" s="8"/>
      <c r="E934" s="8"/>
      <c r="F934" s="12"/>
    </row>
    <row r="935" spans="1:6" x14ac:dyDescent="0.2">
      <c r="A935" s="27" t="s">
        <v>456</v>
      </c>
    </row>
    <row r="936" spans="1:6" x14ac:dyDescent="0.2">
      <c r="A936" s="23" t="s">
        <v>800</v>
      </c>
      <c r="B936" s="24">
        <v>473</v>
      </c>
      <c r="C936" s="24">
        <v>52</v>
      </c>
      <c r="D936" s="21">
        <f>IF(C936&lt;&gt;0,C936+B936,"")</f>
        <v>525</v>
      </c>
      <c r="E936" s="24">
        <v>283</v>
      </c>
      <c r="F936" s="22">
        <f>IF(E936&lt;&gt;0,E936/D936,"")</f>
        <v>0.539047619047619</v>
      </c>
    </row>
    <row r="937" spans="1:6" x14ac:dyDescent="0.2">
      <c r="A937" s="23" t="s">
        <v>801</v>
      </c>
      <c r="B937" s="24">
        <v>363</v>
      </c>
      <c r="C937" s="24">
        <v>29</v>
      </c>
      <c r="D937" s="21">
        <f t="shared" ref="D937:D959" si="150">IF(C937&lt;&gt;0,C937+B937,"")</f>
        <v>392</v>
      </c>
      <c r="E937" s="24">
        <v>218</v>
      </c>
      <c r="F937" s="22">
        <f t="shared" ref="F937:F959" si="151">IF(E937&lt;&gt;0,E937/D937,"")</f>
        <v>0.55612244897959184</v>
      </c>
    </row>
    <row r="938" spans="1:6" x14ac:dyDescent="0.2">
      <c r="A938" s="23" t="s">
        <v>802</v>
      </c>
      <c r="B938" s="24">
        <v>669</v>
      </c>
      <c r="C938" s="24">
        <v>63</v>
      </c>
      <c r="D938" s="21">
        <f t="shared" si="150"/>
        <v>732</v>
      </c>
      <c r="E938" s="24">
        <v>430</v>
      </c>
      <c r="F938" s="22">
        <f t="shared" si="151"/>
        <v>0.58743169398907102</v>
      </c>
    </row>
    <row r="939" spans="1:6" x14ac:dyDescent="0.2">
      <c r="A939" s="23" t="s">
        <v>803</v>
      </c>
      <c r="B939" s="24">
        <v>782</v>
      </c>
      <c r="C939" s="24">
        <v>44</v>
      </c>
      <c r="D939" s="21">
        <f t="shared" si="150"/>
        <v>826</v>
      </c>
      <c r="E939" s="24">
        <v>532</v>
      </c>
      <c r="F939" s="22">
        <f t="shared" si="151"/>
        <v>0.64406779661016944</v>
      </c>
    </row>
    <row r="940" spans="1:6" x14ac:dyDescent="0.2">
      <c r="A940" s="23" t="s">
        <v>804</v>
      </c>
      <c r="B940" s="24">
        <v>599</v>
      </c>
      <c r="C940" s="24">
        <v>54</v>
      </c>
      <c r="D940" s="21">
        <f t="shared" si="150"/>
        <v>653</v>
      </c>
      <c r="E940" s="24">
        <v>381</v>
      </c>
      <c r="F940" s="22">
        <f t="shared" si="151"/>
        <v>0.58346094946401228</v>
      </c>
    </row>
    <row r="941" spans="1:6" x14ac:dyDescent="0.2">
      <c r="A941" s="23" t="s">
        <v>805</v>
      </c>
      <c r="B941" s="24">
        <v>731</v>
      </c>
      <c r="C941" s="24">
        <v>47</v>
      </c>
      <c r="D941" s="21">
        <f t="shared" si="150"/>
        <v>778</v>
      </c>
      <c r="E941" s="24">
        <v>429</v>
      </c>
      <c r="F941" s="22">
        <f t="shared" si="151"/>
        <v>0.55141388174807193</v>
      </c>
    </row>
    <row r="942" spans="1:6" x14ac:dyDescent="0.2">
      <c r="A942" s="23" t="s">
        <v>806</v>
      </c>
      <c r="B942" s="24">
        <v>346</v>
      </c>
      <c r="C942" s="24">
        <v>30</v>
      </c>
      <c r="D942" s="21">
        <f t="shared" si="150"/>
        <v>376</v>
      </c>
      <c r="E942" s="24">
        <v>266</v>
      </c>
      <c r="F942" s="22">
        <f t="shared" si="151"/>
        <v>0.70744680851063835</v>
      </c>
    </row>
    <row r="943" spans="1:6" x14ac:dyDescent="0.2">
      <c r="A943" s="23" t="s">
        <v>807</v>
      </c>
      <c r="B943" s="24">
        <v>112</v>
      </c>
      <c r="C943" s="24">
        <v>1</v>
      </c>
      <c r="D943" s="21">
        <f t="shared" si="150"/>
        <v>113</v>
      </c>
      <c r="E943" s="24">
        <v>86</v>
      </c>
      <c r="F943" s="22">
        <f t="shared" si="151"/>
        <v>0.76106194690265483</v>
      </c>
    </row>
    <row r="944" spans="1:6" x14ac:dyDescent="0.2">
      <c r="A944" s="23" t="s">
        <v>808</v>
      </c>
      <c r="B944" s="24">
        <v>46</v>
      </c>
      <c r="C944" s="24">
        <v>0</v>
      </c>
      <c r="D944" s="21">
        <v>46</v>
      </c>
      <c r="E944" s="24">
        <v>28</v>
      </c>
      <c r="F944" s="22">
        <f t="shared" si="151"/>
        <v>0.60869565217391308</v>
      </c>
    </row>
    <row r="945" spans="1:6" x14ac:dyDescent="0.2">
      <c r="A945" s="23" t="s">
        <v>809</v>
      </c>
      <c r="B945" s="24">
        <v>752</v>
      </c>
      <c r="C945" s="24">
        <v>44</v>
      </c>
      <c r="D945" s="21">
        <f t="shared" si="150"/>
        <v>796</v>
      </c>
      <c r="E945" s="24">
        <v>517</v>
      </c>
      <c r="F945" s="22">
        <f t="shared" si="151"/>
        <v>0.64949748743718594</v>
      </c>
    </row>
    <row r="946" spans="1:6" x14ac:dyDescent="0.2">
      <c r="A946" s="23" t="s">
        <v>810</v>
      </c>
      <c r="B946" s="24">
        <v>98</v>
      </c>
      <c r="C946" s="24">
        <v>1</v>
      </c>
      <c r="D946" s="21">
        <f t="shared" si="150"/>
        <v>99</v>
      </c>
      <c r="E946" s="24">
        <v>75</v>
      </c>
      <c r="F946" s="22">
        <f t="shared" si="151"/>
        <v>0.75757575757575757</v>
      </c>
    </row>
    <row r="947" spans="1:6" x14ac:dyDescent="0.2">
      <c r="A947" s="23" t="s">
        <v>764</v>
      </c>
      <c r="B947" s="24">
        <v>554</v>
      </c>
      <c r="C947" s="24">
        <v>70</v>
      </c>
      <c r="D947" s="21">
        <f t="shared" si="150"/>
        <v>624</v>
      </c>
      <c r="E947" s="24">
        <v>425</v>
      </c>
      <c r="F947" s="22">
        <f t="shared" si="151"/>
        <v>0.68108974358974361</v>
      </c>
    </row>
    <row r="948" spans="1:6" x14ac:dyDescent="0.2">
      <c r="A948" s="23" t="s">
        <v>811</v>
      </c>
      <c r="B948" s="24">
        <v>92</v>
      </c>
      <c r="C948" s="24">
        <v>2</v>
      </c>
      <c r="D948" s="21">
        <f t="shared" si="150"/>
        <v>94</v>
      </c>
      <c r="E948" s="24">
        <v>73</v>
      </c>
      <c r="F948" s="22">
        <f t="shared" si="151"/>
        <v>0.77659574468085102</v>
      </c>
    </row>
    <row r="949" spans="1:6" x14ac:dyDescent="0.2">
      <c r="A949" s="23" t="s">
        <v>812</v>
      </c>
      <c r="B949" s="24">
        <v>232</v>
      </c>
      <c r="C949" s="24">
        <v>8</v>
      </c>
      <c r="D949" s="21">
        <f t="shared" si="150"/>
        <v>240</v>
      </c>
      <c r="E949" s="24">
        <v>156</v>
      </c>
      <c r="F949" s="22">
        <f t="shared" si="151"/>
        <v>0.65</v>
      </c>
    </row>
    <row r="950" spans="1:6" x14ac:dyDescent="0.2">
      <c r="A950" s="23" t="s">
        <v>813</v>
      </c>
      <c r="B950" s="24">
        <v>275</v>
      </c>
      <c r="C950" s="24">
        <v>15</v>
      </c>
      <c r="D950" s="21">
        <f t="shared" si="150"/>
        <v>290</v>
      </c>
      <c r="E950" s="24">
        <v>164</v>
      </c>
      <c r="F950" s="22">
        <f t="shared" si="151"/>
        <v>0.56551724137931036</v>
      </c>
    </row>
    <row r="951" spans="1:6" x14ac:dyDescent="0.2">
      <c r="A951" s="23" t="s">
        <v>814</v>
      </c>
      <c r="B951" s="24">
        <v>310</v>
      </c>
      <c r="C951" s="24">
        <v>25</v>
      </c>
      <c r="D951" s="21">
        <f t="shared" si="150"/>
        <v>335</v>
      </c>
      <c r="E951" s="24">
        <v>207</v>
      </c>
      <c r="F951" s="22">
        <f t="shared" si="151"/>
        <v>0.61791044776119408</v>
      </c>
    </row>
    <row r="952" spans="1:6" x14ac:dyDescent="0.2">
      <c r="A952" s="23" t="s">
        <v>815</v>
      </c>
      <c r="B952" s="24">
        <v>427</v>
      </c>
      <c r="C952" s="24">
        <v>15</v>
      </c>
      <c r="D952" s="21">
        <f t="shared" si="150"/>
        <v>442</v>
      </c>
      <c r="E952" s="24">
        <v>270</v>
      </c>
      <c r="F952" s="22">
        <f t="shared" si="151"/>
        <v>0.61085972850678738</v>
      </c>
    </row>
    <row r="953" spans="1:6" x14ac:dyDescent="0.2">
      <c r="A953" s="23" t="s">
        <v>816</v>
      </c>
      <c r="B953" s="24">
        <v>53</v>
      </c>
      <c r="C953" s="24">
        <v>2</v>
      </c>
      <c r="D953" s="21">
        <f t="shared" si="150"/>
        <v>55</v>
      </c>
      <c r="E953" s="24">
        <v>38</v>
      </c>
      <c r="F953" s="22">
        <f t="shared" si="151"/>
        <v>0.69090909090909092</v>
      </c>
    </row>
    <row r="954" spans="1:6" x14ac:dyDescent="0.2">
      <c r="A954" s="23" t="s">
        <v>817</v>
      </c>
      <c r="B954" s="24">
        <v>309</v>
      </c>
      <c r="C954" s="24">
        <v>19</v>
      </c>
      <c r="D954" s="21">
        <f t="shared" si="150"/>
        <v>328</v>
      </c>
      <c r="E954" s="24">
        <v>211</v>
      </c>
      <c r="F954" s="22">
        <f t="shared" si="151"/>
        <v>0.64329268292682928</v>
      </c>
    </row>
    <row r="955" spans="1:6" x14ac:dyDescent="0.2">
      <c r="A955" s="23" t="s">
        <v>818</v>
      </c>
      <c r="B955" s="24">
        <v>614</v>
      </c>
      <c r="C955" s="24">
        <v>43</v>
      </c>
      <c r="D955" s="21">
        <f t="shared" si="150"/>
        <v>657</v>
      </c>
      <c r="E955" s="24">
        <v>389</v>
      </c>
      <c r="F955" s="22">
        <f t="shared" si="151"/>
        <v>0.59208523592085238</v>
      </c>
    </row>
    <row r="956" spans="1:6" x14ac:dyDescent="0.2">
      <c r="A956" s="23" t="s">
        <v>819</v>
      </c>
      <c r="B956" s="24">
        <v>701</v>
      </c>
      <c r="C956" s="24">
        <v>53</v>
      </c>
      <c r="D956" s="21">
        <f t="shared" si="150"/>
        <v>754</v>
      </c>
      <c r="E956" s="24">
        <v>489</v>
      </c>
      <c r="F956" s="22">
        <f t="shared" si="151"/>
        <v>0.64854111405835546</v>
      </c>
    </row>
    <row r="957" spans="1:6" x14ac:dyDescent="0.2">
      <c r="A957" s="23" t="s">
        <v>820</v>
      </c>
      <c r="B957" s="24">
        <v>40</v>
      </c>
      <c r="C957" s="24">
        <v>1</v>
      </c>
      <c r="D957" s="21">
        <f t="shared" si="150"/>
        <v>41</v>
      </c>
      <c r="E957" s="24">
        <v>35</v>
      </c>
      <c r="F957" s="22">
        <f t="shared" si="151"/>
        <v>0.85365853658536583</v>
      </c>
    </row>
    <row r="958" spans="1:6" x14ac:dyDescent="0.2">
      <c r="A958" s="23" t="s">
        <v>821</v>
      </c>
      <c r="B958" s="24">
        <v>548</v>
      </c>
      <c r="C958" s="24">
        <v>37</v>
      </c>
      <c r="D958" s="21">
        <f t="shared" si="150"/>
        <v>585</v>
      </c>
      <c r="E958" s="24">
        <v>395</v>
      </c>
      <c r="F958" s="22">
        <f t="shared" si="151"/>
        <v>0.67521367521367526</v>
      </c>
    </row>
    <row r="959" spans="1:6" x14ac:dyDescent="0.2">
      <c r="A959" s="23" t="s">
        <v>822</v>
      </c>
      <c r="B959" s="24">
        <v>223</v>
      </c>
      <c r="C959" s="24">
        <v>8</v>
      </c>
      <c r="D959" s="21">
        <f t="shared" si="150"/>
        <v>231</v>
      </c>
      <c r="E959" s="24">
        <v>147</v>
      </c>
      <c r="F959" s="22">
        <f t="shared" si="151"/>
        <v>0.63636363636363635</v>
      </c>
    </row>
    <row r="960" spans="1:6" x14ac:dyDescent="0.2">
      <c r="A960" s="25" t="s">
        <v>1</v>
      </c>
      <c r="B960" s="9">
        <f>SUM(B936:B959)</f>
        <v>9349</v>
      </c>
      <c r="C960" s="9">
        <f>SUM(C936:C959)</f>
        <v>663</v>
      </c>
      <c r="D960" s="9">
        <f>SUM(D936:D959)</f>
        <v>10012</v>
      </c>
      <c r="E960" s="9">
        <f>SUM(E936:E959)</f>
        <v>6244</v>
      </c>
      <c r="F960" s="14">
        <f t="shared" ref="F960" si="152">E960/D960</f>
        <v>0.62365161805833003</v>
      </c>
    </row>
    <row r="961" spans="1:6" x14ac:dyDescent="0.2">
      <c r="A961" s="26"/>
    </row>
    <row r="962" spans="1:6" x14ac:dyDescent="0.2">
      <c r="A962" s="27" t="s">
        <v>457</v>
      </c>
    </row>
    <row r="963" spans="1:6" x14ac:dyDescent="0.2">
      <c r="A963" s="26" t="s">
        <v>458</v>
      </c>
      <c r="B963" s="24">
        <v>636</v>
      </c>
      <c r="C963" s="24">
        <v>42</v>
      </c>
      <c r="D963" s="21">
        <f>B963+C963</f>
        <v>678</v>
      </c>
      <c r="E963" s="24">
        <v>372</v>
      </c>
      <c r="F963" s="22">
        <f t="shared" ref="F963:F974" si="153">IF(E963&lt;&gt;0,E963/D963,"")</f>
        <v>0.54867256637168138</v>
      </c>
    </row>
    <row r="964" spans="1:6" x14ac:dyDescent="0.2">
      <c r="A964" s="26" t="s">
        <v>459</v>
      </c>
      <c r="B964" s="24">
        <v>836</v>
      </c>
      <c r="C964" s="24">
        <v>49</v>
      </c>
      <c r="D964" s="21">
        <f t="shared" ref="D964:D974" si="154">B964+C964</f>
        <v>885</v>
      </c>
      <c r="E964" s="24">
        <v>529</v>
      </c>
      <c r="F964" s="22">
        <f>IF(E964&lt;&gt;0,E964/D965,"")</f>
        <v>0.58582502768549283</v>
      </c>
    </row>
    <row r="965" spans="1:6" x14ac:dyDescent="0.2">
      <c r="A965" s="26" t="s">
        <v>460</v>
      </c>
      <c r="B965" s="24">
        <v>843</v>
      </c>
      <c r="C965" s="24">
        <v>60</v>
      </c>
      <c r="D965" s="21">
        <f t="shared" si="154"/>
        <v>903</v>
      </c>
      <c r="E965" s="24">
        <v>438</v>
      </c>
      <c r="F965" s="22">
        <f>IF(E965&lt;&gt;0,E965/D966,"")</f>
        <v>0.49491525423728816</v>
      </c>
    </row>
    <row r="966" spans="1:6" x14ac:dyDescent="0.2">
      <c r="A966" s="26" t="s">
        <v>461</v>
      </c>
      <c r="B966" s="24">
        <v>807</v>
      </c>
      <c r="C966" s="24">
        <v>78</v>
      </c>
      <c r="D966" s="21">
        <f t="shared" si="154"/>
        <v>885</v>
      </c>
      <c r="E966" s="24">
        <v>493</v>
      </c>
      <c r="F966" s="22">
        <f t="shared" si="153"/>
        <v>0.55706214689265532</v>
      </c>
    </row>
    <row r="967" spans="1:6" x14ac:dyDescent="0.2">
      <c r="A967" s="26" t="s">
        <v>462</v>
      </c>
      <c r="B967" s="24">
        <v>748</v>
      </c>
      <c r="C967" s="24">
        <v>61</v>
      </c>
      <c r="D967" s="21">
        <f t="shared" si="154"/>
        <v>809</v>
      </c>
      <c r="E967" s="24">
        <v>456</v>
      </c>
      <c r="F967" s="22">
        <f t="shared" si="153"/>
        <v>0.56365883807169348</v>
      </c>
    </row>
    <row r="968" spans="1:6" x14ac:dyDescent="0.2">
      <c r="A968" s="26" t="s">
        <v>463</v>
      </c>
      <c r="B968" s="24">
        <v>646</v>
      </c>
      <c r="C968" s="24">
        <v>42</v>
      </c>
      <c r="D968" s="21">
        <f t="shared" si="154"/>
        <v>688</v>
      </c>
      <c r="E968" s="24">
        <v>346</v>
      </c>
      <c r="F968" s="22">
        <f t="shared" si="153"/>
        <v>0.50290697674418605</v>
      </c>
    </row>
    <row r="969" spans="1:6" x14ac:dyDescent="0.2">
      <c r="A969" s="26" t="s">
        <v>464</v>
      </c>
      <c r="B969" s="24">
        <v>754</v>
      </c>
      <c r="C969" s="24">
        <v>81</v>
      </c>
      <c r="D969" s="21">
        <f t="shared" si="154"/>
        <v>835</v>
      </c>
      <c r="E969" s="24">
        <v>417</v>
      </c>
      <c r="F969" s="22">
        <f t="shared" si="153"/>
        <v>0.4994011976047904</v>
      </c>
    </row>
    <row r="970" spans="1:6" x14ac:dyDescent="0.2">
      <c r="A970" s="27" t="s">
        <v>850</v>
      </c>
      <c r="B970" s="24"/>
      <c r="C970" s="24"/>
      <c r="D970" s="21"/>
      <c r="E970" s="24"/>
      <c r="F970" s="22"/>
    </row>
    <row r="971" spans="1:6" x14ac:dyDescent="0.2">
      <c r="A971" s="26" t="s">
        <v>465</v>
      </c>
      <c r="B971" s="24">
        <v>788</v>
      </c>
      <c r="C971" s="24">
        <v>72</v>
      </c>
      <c r="D971" s="21">
        <f t="shared" si="154"/>
        <v>860</v>
      </c>
      <c r="E971" s="24">
        <v>464</v>
      </c>
      <c r="F971" s="22">
        <f t="shared" si="153"/>
        <v>0.53953488372093028</v>
      </c>
    </row>
    <row r="972" spans="1:6" x14ac:dyDescent="0.2">
      <c r="A972" s="26" t="s">
        <v>466</v>
      </c>
      <c r="B972" s="24">
        <v>617</v>
      </c>
      <c r="C972" s="24">
        <v>83</v>
      </c>
      <c r="D972" s="21">
        <f t="shared" si="154"/>
        <v>700</v>
      </c>
      <c r="E972" s="24">
        <v>334</v>
      </c>
      <c r="F972" s="22">
        <f t="shared" si="153"/>
        <v>0.47714285714285715</v>
      </c>
    </row>
    <row r="973" spans="1:6" x14ac:dyDescent="0.2">
      <c r="A973" s="26" t="s">
        <v>467</v>
      </c>
      <c r="B973" s="24">
        <v>656</v>
      </c>
      <c r="C973" s="24">
        <v>59</v>
      </c>
      <c r="D973" s="21">
        <f t="shared" si="154"/>
        <v>715</v>
      </c>
      <c r="E973" s="24">
        <v>335</v>
      </c>
      <c r="F973" s="22">
        <f t="shared" si="153"/>
        <v>0.46853146853146854</v>
      </c>
    </row>
    <row r="974" spans="1:6" x14ac:dyDescent="0.2">
      <c r="A974" s="26" t="s">
        <v>468</v>
      </c>
      <c r="B974" s="24">
        <v>395</v>
      </c>
      <c r="C974" s="24">
        <v>20</v>
      </c>
      <c r="D974" s="21">
        <f t="shared" si="154"/>
        <v>415</v>
      </c>
      <c r="E974" s="24">
        <v>196</v>
      </c>
      <c r="F974" s="22">
        <f t="shared" si="153"/>
        <v>0.472289156626506</v>
      </c>
    </row>
    <row r="975" spans="1:6" x14ac:dyDescent="0.2">
      <c r="A975" s="3" t="s">
        <v>132</v>
      </c>
      <c r="B975" s="37"/>
      <c r="C975" s="37"/>
      <c r="D975" s="38"/>
      <c r="E975" s="24">
        <v>840</v>
      </c>
      <c r="F975" s="39"/>
    </row>
    <row r="976" spans="1:6" x14ac:dyDescent="0.2">
      <c r="A976" s="2" t="s">
        <v>1</v>
      </c>
      <c r="B976" s="9">
        <f>SUM(B963:B975)</f>
        <v>7726</v>
      </c>
      <c r="C976" s="9">
        <f>SUM(C963:C975)</f>
        <v>647</v>
      </c>
      <c r="D976" s="9">
        <f>SUM(D963:D975)</f>
        <v>8373</v>
      </c>
      <c r="E976" s="9">
        <f>SUM(E963:E975)</f>
        <v>5220</v>
      </c>
      <c r="F976" s="14">
        <f t="shared" ref="F976:F978" si="155">E976/D976</f>
        <v>0.62343246148333931</v>
      </c>
    </row>
    <row r="978" spans="1:6" x14ac:dyDescent="0.2">
      <c r="A978" s="2" t="s">
        <v>455</v>
      </c>
      <c r="B978" s="9">
        <f>B960+B976</f>
        <v>17075</v>
      </c>
      <c r="C978" s="9">
        <f t="shared" ref="C978:E978" si="156">C960+C976</f>
        <v>1310</v>
      </c>
      <c r="D978" s="9">
        <f t="shared" si="156"/>
        <v>18385</v>
      </c>
      <c r="E978" s="9">
        <f t="shared" si="156"/>
        <v>11464</v>
      </c>
      <c r="F978" s="14">
        <f t="shared" si="155"/>
        <v>0.62355180853957026</v>
      </c>
    </row>
    <row r="980" spans="1:6" ht="14.45" customHeight="1" x14ac:dyDescent="0.2">
      <c r="A980" s="2" t="s">
        <v>469</v>
      </c>
      <c r="B980" s="6"/>
      <c r="C980" s="6"/>
      <c r="D980" s="6"/>
      <c r="E980" s="6"/>
      <c r="F980" s="11"/>
    </row>
    <row r="981" spans="1:6" x14ac:dyDescent="0.2">
      <c r="B981" s="8"/>
      <c r="C981" s="8"/>
      <c r="D981" s="8"/>
      <c r="E981" s="8"/>
      <c r="F981" s="12"/>
    </row>
    <row r="982" spans="1:6" x14ac:dyDescent="0.2">
      <c r="A982" s="4" t="s">
        <v>471</v>
      </c>
    </row>
    <row r="983" spans="1:6" x14ac:dyDescent="0.2">
      <c r="A983" s="23" t="s">
        <v>472</v>
      </c>
      <c r="B983" s="24">
        <v>651</v>
      </c>
      <c r="C983" s="24">
        <v>36</v>
      </c>
      <c r="D983" s="21">
        <f t="shared" ref="D983:D1009" si="157">IF(C983&lt;&gt;0,C983+B983,"")</f>
        <v>687</v>
      </c>
      <c r="E983" s="24">
        <v>335</v>
      </c>
      <c r="F983" s="22">
        <f t="shared" ref="F983:F1009" si="158">IF(E983&lt;&gt;0,E983/D983,"")</f>
        <v>0.48762736535662299</v>
      </c>
    </row>
    <row r="984" spans="1:6" x14ac:dyDescent="0.2">
      <c r="A984" s="23" t="s">
        <v>473</v>
      </c>
      <c r="B984" s="24">
        <v>696</v>
      </c>
      <c r="C984" s="24">
        <v>72</v>
      </c>
      <c r="D984" s="21">
        <f t="shared" si="157"/>
        <v>768</v>
      </c>
      <c r="E984" s="24">
        <v>334</v>
      </c>
      <c r="F984" s="22">
        <f t="shared" si="158"/>
        <v>0.43489583333333331</v>
      </c>
    </row>
    <row r="985" spans="1:6" x14ac:dyDescent="0.2">
      <c r="A985" s="23" t="s">
        <v>474</v>
      </c>
      <c r="B985" s="24">
        <v>880</v>
      </c>
      <c r="C985" s="24">
        <v>56</v>
      </c>
      <c r="D985" s="21">
        <f t="shared" si="157"/>
        <v>936</v>
      </c>
      <c r="E985" s="24">
        <v>438</v>
      </c>
      <c r="F985" s="22">
        <f t="shared" si="158"/>
        <v>0.46794871794871795</v>
      </c>
    </row>
    <row r="986" spans="1:6" x14ac:dyDescent="0.2">
      <c r="A986" s="23" t="s">
        <v>475</v>
      </c>
      <c r="B986" s="24">
        <v>930</v>
      </c>
      <c r="C986" s="24">
        <v>54</v>
      </c>
      <c r="D986" s="21">
        <f t="shared" si="157"/>
        <v>984</v>
      </c>
      <c r="E986" s="24">
        <v>456</v>
      </c>
      <c r="F986" s="22">
        <f t="shared" si="158"/>
        <v>0.46341463414634149</v>
      </c>
    </row>
    <row r="987" spans="1:6" x14ac:dyDescent="0.2">
      <c r="A987" s="23" t="s">
        <v>476</v>
      </c>
      <c r="B987" s="24">
        <v>950</v>
      </c>
      <c r="C987" s="24">
        <v>78</v>
      </c>
      <c r="D987" s="21">
        <f t="shared" si="157"/>
        <v>1028</v>
      </c>
      <c r="E987" s="24">
        <v>484</v>
      </c>
      <c r="F987" s="22">
        <f t="shared" si="158"/>
        <v>0.47081712062256809</v>
      </c>
    </row>
    <row r="988" spans="1:6" x14ac:dyDescent="0.2">
      <c r="A988" s="23" t="s">
        <v>477</v>
      </c>
      <c r="B988" s="24">
        <v>702</v>
      </c>
      <c r="C988" s="24">
        <v>79</v>
      </c>
      <c r="D988" s="21">
        <f t="shared" si="157"/>
        <v>781</v>
      </c>
      <c r="E988" s="24">
        <v>338</v>
      </c>
      <c r="F988" s="22">
        <f t="shared" si="158"/>
        <v>0.43277848911651728</v>
      </c>
    </row>
    <row r="989" spans="1:6" x14ac:dyDescent="0.2">
      <c r="A989" s="23" t="s">
        <v>478</v>
      </c>
      <c r="B989" s="24">
        <v>1004</v>
      </c>
      <c r="C989" s="24">
        <v>83</v>
      </c>
      <c r="D989" s="21">
        <f t="shared" si="157"/>
        <v>1087</v>
      </c>
      <c r="E989" s="24">
        <v>511</v>
      </c>
      <c r="F989" s="22">
        <f t="shared" si="158"/>
        <v>0.47010119595216193</v>
      </c>
    </row>
    <row r="990" spans="1:6" x14ac:dyDescent="0.2">
      <c r="A990" s="23" t="s">
        <v>479</v>
      </c>
      <c r="B990" s="24">
        <v>1060</v>
      </c>
      <c r="C990" s="24">
        <v>84</v>
      </c>
      <c r="D990" s="21">
        <f t="shared" si="157"/>
        <v>1144</v>
      </c>
      <c r="E990" s="24">
        <v>451</v>
      </c>
      <c r="F990" s="22">
        <f t="shared" si="158"/>
        <v>0.39423076923076922</v>
      </c>
    </row>
    <row r="991" spans="1:6" x14ac:dyDescent="0.2">
      <c r="A991" s="23" t="s">
        <v>480</v>
      </c>
      <c r="B991" s="24">
        <v>848</v>
      </c>
      <c r="C991" s="24">
        <v>90</v>
      </c>
      <c r="D991" s="21">
        <f t="shared" si="157"/>
        <v>938</v>
      </c>
      <c r="E991" s="24">
        <v>406</v>
      </c>
      <c r="F991" s="22">
        <f t="shared" si="158"/>
        <v>0.43283582089552236</v>
      </c>
    </row>
    <row r="992" spans="1:6" x14ac:dyDescent="0.2">
      <c r="A992" s="23" t="s">
        <v>481</v>
      </c>
      <c r="B992" s="24">
        <v>725</v>
      </c>
      <c r="C992" s="24">
        <v>53</v>
      </c>
      <c r="D992" s="21">
        <f t="shared" si="157"/>
        <v>778</v>
      </c>
      <c r="E992" s="24">
        <v>380</v>
      </c>
      <c r="F992" s="22">
        <f t="shared" si="158"/>
        <v>0.4884318766066838</v>
      </c>
    </row>
    <row r="993" spans="1:6" x14ac:dyDescent="0.2">
      <c r="A993" s="23" t="s">
        <v>482</v>
      </c>
      <c r="B993" s="24">
        <v>1002</v>
      </c>
      <c r="C993" s="24">
        <v>79</v>
      </c>
      <c r="D993" s="21">
        <f t="shared" si="157"/>
        <v>1081</v>
      </c>
      <c r="E993" s="24">
        <v>530</v>
      </c>
      <c r="F993" s="22">
        <f t="shared" si="158"/>
        <v>0.4902867715078631</v>
      </c>
    </row>
    <row r="994" spans="1:6" x14ac:dyDescent="0.2">
      <c r="A994" s="23" t="s">
        <v>483</v>
      </c>
      <c r="B994" s="24">
        <v>907</v>
      </c>
      <c r="C994" s="24">
        <v>67</v>
      </c>
      <c r="D994" s="21">
        <f t="shared" si="157"/>
        <v>974</v>
      </c>
      <c r="E994" s="24">
        <v>469</v>
      </c>
      <c r="F994" s="22">
        <f t="shared" si="158"/>
        <v>0.48151950718685832</v>
      </c>
    </row>
    <row r="995" spans="1:6" x14ac:dyDescent="0.2">
      <c r="A995" s="23" t="s">
        <v>484</v>
      </c>
      <c r="B995" s="24">
        <v>1049</v>
      </c>
      <c r="C995" s="24">
        <v>145</v>
      </c>
      <c r="D995" s="21">
        <f t="shared" si="157"/>
        <v>1194</v>
      </c>
      <c r="E995" s="24">
        <v>563</v>
      </c>
      <c r="F995" s="22">
        <f t="shared" si="158"/>
        <v>0.4715242881072027</v>
      </c>
    </row>
    <row r="996" spans="1:6" x14ac:dyDescent="0.2">
      <c r="A996" s="23" t="s">
        <v>485</v>
      </c>
      <c r="B996" s="24">
        <v>586</v>
      </c>
      <c r="C996" s="24">
        <v>86</v>
      </c>
      <c r="D996" s="21">
        <f t="shared" si="157"/>
        <v>672</v>
      </c>
      <c r="E996" s="24">
        <v>348</v>
      </c>
      <c r="F996" s="22">
        <f t="shared" si="158"/>
        <v>0.5178571428571429</v>
      </c>
    </row>
    <row r="997" spans="1:6" x14ac:dyDescent="0.2">
      <c r="A997" s="23" t="s">
        <v>486</v>
      </c>
      <c r="B997" s="24">
        <v>940</v>
      </c>
      <c r="C997" s="24">
        <v>112</v>
      </c>
      <c r="D997" s="21">
        <f t="shared" si="157"/>
        <v>1052</v>
      </c>
      <c r="E997" s="24">
        <v>508</v>
      </c>
      <c r="F997" s="22">
        <f t="shared" si="158"/>
        <v>0.4828897338403042</v>
      </c>
    </row>
    <row r="998" spans="1:6" x14ac:dyDescent="0.2">
      <c r="A998" s="23" t="s">
        <v>487</v>
      </c>
      <c r="B998" s="24">
        <v>858</v>
      </c>
      <c r="C998" s="24">
        <v>66</v>
      </c>
      <c r="D998" s="21">
        <f t="shared" si="157"/>
        <v>924</v>
      </c>
      <c r="E998" s="24">
        <v>430</v>
      </c>
      <c r="F998" s="22">
        <f t="shared" si="158"/>
        <v>0.46536796536796537</v>
      </c>
    </row>
    <row r="999" spans="1:6" x14ac:dyDescent="0.2">
      <c r="A999" s="23" t="s">
        <v>488</v>
      </c>
      <c r="B999" s="24">
        <v>887</v>
      </c>
      <c r="C999" s="24">
        <v>50</v>
      </c>
      <c r="D999" s="21">
        <f t="shared" si="157"/>
        <v>937</v>
      </c>
      <c r="E999" s="24">
        <v>465</v>
      </c>
      <c r="F999" s="22">
        <f t="shared" si="158"/>
        <v>0.49626467449306294</v>
      </c>
    </row>
    <row r="1000" spans="1:6" x14ac:dyDescent="0.2">
      <c r="A1000" s="23" t="s">
        <v>489</v>
      </c>
      <c r="B1000" s="24">
        <v>515</v>
      </c>
      <c r="C1000" s="24">
        <v>30</v>
      </c>
      <c r="D1000" s="21">
        <f t="shared" si="157"/>
        <v>545</v>
      </c>
      <c r="E1000" s="24">
        <v>266</v>
      </c>
      <c r="F1000" s="22">
        <f t="shared" si="158"/>
        <v>0.48807339449541287</v>
      </c>
    </row>
    <row r="1001" spans="1:6" x14ac:dyDescent="0.2">
      <c r="A1001" s="23" t="s">
        <v>490</v>
      </c>
      <c r="B1001" s="24">
        <v>652</v>
      </c>
      <c r="C1001" s="24">
        <v>54</v>
      </c>
      <c r="D1001" s="21">
        <f t="shared" si="157"/>
        <v>706</v>
      </c>
      <c r="E1001" s="24">
        <v>383</v>
      </c>
      <c r="F1001" s="22">
        <f t="shared" si="158"/>
        <v>0.54249291784702547</v>
      </c>
    </row>
    <row r="1002" spans="1:6" x14ac:dyDescent="0.2">
      <c r="A1002" s="23" t="s">
        <v>823</v>
      </c>
      <c r="B1002" s="24">
        <v>716</v>
      </c>
      <c r="C1002" s="24">
        <v>133</v>
      </c>
      <c r="D1002" s="21">
        <f t="shared" si="157"/>
        <v>849</v>
      </c>
      <c r="E1002" s="24">
        <v>499</v>
      </c>
      <c r="F1002" s="22">
        <f t="shared" si="158"/>
        <v>0.58775029446407534</v>
      </c>
    </row>
    <row r="1003" spans="1:6" x14ac:dyDescent="0.2">
      <c r="A1003" s="23" t="s">
        <v>491</v>
      </c>
      <c r="B1003" s="24">
        <v>481</v>
      </c>
      <c r="C1003" s="24">
        <v>38</v>
      </c>
      <c r="D1003" s="21">
        <f t="shared" si="157"/>
        <v>519</v>
      </c>
      <c r="E1003" s="24">
        <v>313</v>
      </c>
      <c r="F1003" s="22">
        <f t="shared" si="158"/>
        <v>0.60308285163776498</v>
      </c>
    </row>
    <row r="1004" spans="1:6" x14ac:dyDescent="0.2">
      <c r="A1004" s="23" t="s">
        <v>492</v>
      </c>
      <c r="B1004" s="24">
        <v>533</v>
      </c>
      <c r="C1004" s="24">
        <v>28</v>
      </c>
      <c r="D1004" s="21">
        <f t="shared" si="157"/>
        <v>561</v>
      </c>
      <c r="E1004" s="24">
        <v>326</v>
      </c>
      <c r="F1004" s="22">
        <f t="shared" si="158"/>
        <v>0.58110516934046341</v>
      </c>
    </row>
    <row r="1005" spans="1:6" x14ac:dyDescent="0.2">
      <c r="A1005" s="23" t="s">
        <v>493</v>
      </c>
      <c r="B1005" s="24">
        <v>625</v>
      </c>
      <c r="C1005" s="24">
        <v>35</v>
      </c>
      <c r="D1005" s="21">
        <f t="shared" si="157"/>
        <v>660</v>
      </c>
      <c r="E1005" s="24">
        <v>370</v>
      </c>
      <c r="F1005" s="22">
        <f t="shared" si="158"/>
        <v>0.56060606060606055</v>
      </c>
    </row>
    <row r="1006" spans="1:6" x14ac:dyDescent="0.2">
      <c r="A1006" s="23" t="s">
        <v>494</v>
      </c>
      <c r="B1006" s="24">
        <v>688</v>
      </c>
      <c r="C1006" s="24">
        <v>28</v>
      </c>
      <c r="D1006" s="21">
        <f t="shared" si="157"/>
        <v>716</v>
      </c>
      <c r="E1006" s="24">
        <v>408</v>
      </c>
      <c r="F1006" s="22">
        <f t="shared" si="158"/>
        <v>0.56983240223463683</v>
      </c>
    </row>
    <row r="1007" spans="1:6" x14ac:dyDescent="0.2">
      <c r="A1007" s="23" t="s">
        <v>495</v>
      </c>
      <c r="B1007" s="24">
        <v>757</v>
      </c>
      <c r="C1007" s="24">
        <v>38</v>
      </c>
      <c r="D1007" s="21">
        <f t="shared" si="157"/>
        <v>795</v>
      </c>
      <c r="E1007" s="24">
        <v>484</v>
      </c>
      <c r="F1007" s="22">
        <f t="shared" si="158"/>
        <v>0.60880503144654086</v>
      </c>
    </row>
    <row r="1008" spans="1:6" x14ac:dyDescent="0.2">
      <c r="A1008" s="23" t="s">
        <v>497</v>
      </c>
      <c r="B1008" s="24">
        <v>634</v>
      </c>
      <c r="C1008" s="24">
        <v>30</v>
      </c>
      <c r="D1008" s="21">
        <f t="shared" si="157"/>
        <v>664</v>
      </c>
      <c r="E1008" s="24">
        <v>387</v>
      </c>
      <c r="F1008" s="22">
        <f t="shared" si="158"/>
        <v>0.58283132530120485</v>
      </c>
    </row>
    <row r="1009" spans="1:6" x14ac:dyDescent="0.2">
      <c r="A1009" s="23" t="s">
        <v>498</v>
      </c>
      <c r="B1009" s="24">
        <v>71</v>
      </c>
      <c r="C1009" s="24">
        <v>6</v>
      </c>
      <c r="D1009" s="21">
        <f t="shared" si="157"/>
        <v>77</v>
      </c>
      <c r="E1009" s="24">
        <v>45</v>
      </c>
      <c r="F1009" s="22">
        <f t="shared" si="158"/>
        <v>0.58441558441558439</v>
      </c>
    </row>
    <row r="1010" spans="1:6" x14ac:dyDescent="0.2">
      <c r="A1010" s="26" t="s">
        <v>661</v>
      </c>
      <c r="B1010" s="33"/>
      <c r="C1010" s="33"/>
      <c r="D1010" s="34"/>
      <c r="E1010" s="24">
        <v>3744</v>
      </c>
      <c r="F1010" s="35">
        <v>0</v>
      </c>
    </row>
    <row r="1011" spans="1:6" x14ac:dyDescent="0.2">
      <c r="A1011" s="25" t="s">
        <v>1</v>
      </c>
      <c r="B1011" s="9">
        <f>SUM(B983:B1010)</f>
        <v>20347</v>
      </c>
      <c r="C1011" s="9">
        <f>SUM(C983:C1010)</f>
        <v>1710</v>
      </c>
      <c r="D1011" s="9">
        <f>SUM(D983:D1010)</f>
        <v>22057</v>
      </c>
      <c r="E1011" s="9">
        <f>SUM(E983:E1010)</f>
        <v>14671</v>
      </c>
      <c r="F1011" s="14">
        <f t="shared" ref="F1011" si="159">E1011/D1011</f>
        <v>0.66514031826631004</v>
      </c>
    </row>
    <row r="1012" spans="1:6" x14ac:dyDescent="0.2">
      <c r="A1012" s="25"/>
      <c r="B1012" s="9"/>
      <c r="C1012" s="9"/>
      <c r="D1012" s="9"/>
      <c r="E1012" s="9"/>
      <c r="F1012" s="14"/>
    </row>
    <row r="1013" spans="1:6" x14ac:dyDescent="0.2">
      <c r="A1013" s="25"/>
      <c r="B1013" s="9"/>
      <c r="C1013" s="9"/>
      <c r="D1013" s="9"/>
      <c r="E1013" s="9"/>
      <c r="F1013" s="14"/>
    </row>
    <row r="1014" spans="1:6" x14ac:dyDescent="0.2">
      <c r="A1014" s="25"/>
      <c r="B1014" s="9"/>
      <c r="C1014" s="9"/>
      <c r="D1014" s="9"/>
      <c r="E1014" s="9"/>
      <c r="F1014" s="14"/>
    </row>
    <row r="1015" spans="1:6" x14ac:dyDescent="0.2">
      <c r="A1015" s="25"/>
      <c r="B1015" s="9"/>
      <c r="C1015" s="9"/>
      <c r="D1015" s="9"/>
      <c r="E1015" s="9"/>
      <c r="F1015" s="14"/>
    </row>
    <row r="1016" spans="1:6" x14ac:dyDescent="0.2">
      <c r="A1016" s="25"/>
      <c r="B1016" s="9"/>
      <c r="C1016" s="9"/>
      <c r="D1016" s="9"/>
      <c r="E1016" s="9"/>
      <c r="F1016" s="14"/>
    </row>
    <row r="1017" spans="1:6" x14ac:dyDescent="0.2">
      <c r="A1017" s="26"/>
    </row>
    <row r="1018" spans="1:6" x14ac:dyDescent="0.2">
      <c r="A1018" s="4" t="s">
        <v>499</v>
      </c>
    </row>
    <row r="1019" spans="1:6" x14ac:dyDescent="0.2">
      <c r="A1019" s="3">
        <v>1</v>
      </c>
      <c r="B1019" s="24">
        <v>684</v>
      </c>
      <c r="C1019" s="24">
        <v>40</v>
      </c>
      <c r="D1019" s="21">
        <f t="shared" ref="D1019:D1024" si="160">IF(C1019&lt;&gt;0,C1019+B1019,"")</f>
        <v>724</v>
      </c>
      <c r="E1019" s="24">
        <v>468</v>
      </c>
      <c r="F1019" s="22">
        <f t="shared" ref="F1019:F1024" si="161">IF(E1019&lt;&gt;0,E1019/D1019,"")</f>
        <v>0.64640883977900554</v>
      </c>
    </row>
    <row r="1020" spans="1:6" x14ac:dyDescent="0.2">
      <c r="A1020" s="3">
        <v>2</v>
      </c>
      <c r="B1020" s="24">
        <v>855</v>
      </c>
      <c r="C1020" s="24">
        <v>39</v>
      </c>
      <c r="D1020" s="21">
        <f t="shared" si="160"/>
        <v>894</v>
      </c>
      <c r="E1020" s="24">
        <v>572</v>
      </c>
      <c r="F1020" s="22">
        <f t="shared" si="161"/>
        <v>0.63982102908277405</v>
      </c>
    </row>
    <row r="1021" spans="1:6" x14ac:dyDescent="0.2">
      <c r="A1021" s="3">
        <v>3</v>
      </c>
      <c r="B1021" s="24">
        <v>964</v>
      </c>
      <c r="C1021" s="24">
        <v>72</v>
      </c>
      <c r="D1021" s="21">
        <f t="shared" si="160"/>
        <v>1036</v>
      </c>
      <c r="E1021" s="24">
        <v>603</v>
      </c>
      <c r="F1021" s="22">
        <f t="shared" si="161"/>
        <v>0.58204633204633205</v>
      </c>
    </row>
    <row r="1022" spans="1:6" x14ac:dyDescent="0.2">
      <c r="A1022" s="3">
        <v>4</v>
      </c>
      <c r="B1022" s="24">
        <v>327</v>
      </c>
      <c r="C1022" s="24">
        <v>16</v>
      </c>
      <c r="D1022" s="21">
        <f t="shared" si="160"/>
        <v>343</v>
      </c>
      <c r="E1022" s="24">
        <v>223</v>
      </c>
      <c r="F1022" s="22">
        <f t="shared" si="161"/>
        <v>0.65014577259475215</v>
      </c>
    </row>
    <row r="1023" spans="1:6" x14ac:dyDescent="0.2">
      <c r="A1023" s="3">
        <v>5</v>
      </c>
      <c r="B1023" s="24">
        <v>117</v>
      </c>
      <c r="C1023" s="24">
        <v>10</v>
      </c>
      <c r="D1023" s="21">
        <f t="shared" si="160"/>
        <v>127</v>
      </c>
      <c r="E1023" s="24">
        <v>95</v>
      </c>
      <c r="F1023" s="22">
        <f t="shared" si="161"/>
        <v>0.74803149606299213</v>
      </c>
    </row>
    <row r="1024" spans="1:6" x14ac:dyDescent="0.2">
      <c r="A1024" s="3">
        <v>6</v>
      </c>
      <c r="B1024" s="24">
        <v>357</v>
      </c>
      <c r="C1024" s="24">
        <v>39</v>
      </c>
      <c r="D1024" s="21">
        <f t="shared" si="160"/>
        <v>396</v>
      </c>
      <c r="E1024" s="24">
        <v>263</v>
      </c>
      <c r="F1024" s="22">
        <f t="shared" si="161"/>
        <v>0.66414141414141414</v>
      </c>
    </row>
    <row r="1025" spans="1:6" x14ac:dyDescent="0.2">
      <c r="A1025" s="2" t="s">
        <v>1</v>
      </c>
      <c r="B1025" s="9">
        <f t="shared" ref="B1025:E1025" si="162">SUM(B1019:B1024)</f>
        <v>3304</v>
      </c>
      <c r="C1025" s="9">
        <f t="shared" si="162"/>
        <v>216</v>
      </c>
      <c r="D1025" s="9">
        <f t="shared" si="162"/>
        <v>3520</v>
      </c>
      <c r="E1025" s="9">
        <f t="shared" si="162"/>
        <v>2224</v>
      </c>
      <c r="F1025" s="14">
        <f t="shared" ref="F1025:F1027" si="163">E1025/D1025</f>
        <v>0.63181818181818183</v>
      </c>
    </row>
    <row r="1027" spans="1:6" x14ac:dyDescent="0.2">
      <c r="A1027" s="2" t="s">
        <v>470</v>
      </c>
      <c r="B1027" s="9">
        <f>B1011+B1025</f>
        <v>23651</v>
      </c>
      <c r="C1027" s="9">
        <f>C1011+C1025</f>
        <v>1926</v>
      </c>
      <c r="D1027" s="9">
        <f>D1011+D1025</f>
        <v>25577</v>
      </c>
      <c r="E1027" s="9">
        <f>E1011+E1025</f>
        <v>16895</v>
      </c>
      <c r="F1027" s="14">
        <f t="shared" si="163"/>
        <v>0.66055440434765611</v>
      </c>
    </row>
    <row r="1029" spans="1:6" ht="14.45" customHeight="1" x14ac:dyDescent="0.2">
      <c r="A1029" s="2" t="s">
        <v>500</v>
      </c>
      <c r="B1029" s="6"/>
      <c r="C1029" s="6"/>
      <c r="D1029" s="6"/>
      <c r="E1029" s="6"/>
      <c r="F1029" s="11"/>
    </row>
    <row r="1030" spans="1:6" x14ac:dyDescent="0.2">
      <c r="B1030" s="8"/>
      <c r="C1030" s="8"/>
      <c r="D1030" s="8"/>
      <c r="E1030" s="8"/>
      <c r="F1030" s="12"/>
    </row>
    <row r="1031" spans="1:6" x14ac:dyDescent="0.2">
      <c r="A1031" s="4" t="s">
        <v>471</v>
      </c>
    </row>
    <row r="1032" spans="1:6" x14ac:dyDescent="0.2">
      <c r="A1032" s="56" t="s">
        <v>502</v>
      </c>
      <c r="B1032" s="24">
        <v>768</v>
      </c>
      <c r="C1032" s="24">
        <v>36</v>
      </c>
      <c r="D1032" s="21">
        <f t="shared" ref="D1032:D1055" si="164">IF(C1032&lt;&gt;0,C1032+B1032,"")</f>
        <v>804</v>
      </c>
      <c r="E1032" s="24">
        <v>331</v>
      </c>
      <c r="F1032" s="22">
        <f t="shared" ref="F1032:F1055" si="165">IF(E1032&lt;&gt;0,E1032/D1032,"")</f>
        <v>0.4116915422885572</v>
      </c>
    </row>
    <row r="1033" spans="1:6" x14ac:dyDescent="0.2">
      <c r="A1033" s="56" t="s">
        <v>503</v>
      </c>
      <c r="B1033" s="24">
        <v>844</v>
      </c>
      <c r="C1033" s="24">
        <v>54</v>
      </c>
      <c r="D1033" s="21">
        <f t="shared" si="164"/>
        <v>898</v>
      </c>
      <c r="E1033" s="24">
        <v>423</v>
      </c>
      <c r="F1033" s="22">
        <f t="shared" si="165"/>
        <v>0.47104677060133632</v>
      </c>
    </row>
    <row r="1034" spans="1:6" x14ac:dyDescent="0.2">
      <c r="A1034" s="56" t="s">
        <v>504</v>
      </c>
      <c r="B1034" s="24">
        <v>763</v>
      </c>
      <c r="C1034" s="24">
        <v>45</v>
      </c>
      <c r="D1034" s="21">
        <f t="shared" si="164"/>
        <v>808</v>
      </c>
      <c r="E1034" s="24">
        <v>385</v>
      </c>
      <c r="F1034" s="22">
        <f t="shared" si="165"/>
        <v>0.47648514851485146</v>
      </c>
    </row>
    <row r="1035" spans="1:6" x14ac:dyDescent="0.2">
      <c r="A1035" s="56" t="s">
        <v>505</v>
      </c>
      <c r="B1035" s="24">
        <v>1153</v>
      </c>
      <c r="C1035" s="24">
        <v>140</v>
      </c>
      <c r="D1035" s="21">
        <f t="shared" si="164"/>
        <v>1293</v>
      </c>
      <c r="E1035" s="24">
        <v>538</v>
      </c>
      <c r="F1035" s="22">
        <f t="shared" si="165"/>
        <v>0.41608662026295434</v>
      </c>
    </row>
    <row r="1036" spans="1:6" x14ac:dyDescent="0.2">
      <c r="A1036" s="56" t="s">
        <v>506</v>
      </c>
      <c r="B1036" s="24">
        <v>1240</v>
      </c>
      <c r="C1036" s="24">
        <v>108</v>
      </c>
      <c r="D1036" s="21">
        <f t="shared" si="164"/>
        <v>1348</v>
      </c>
      <c r="E1036" s="24">
        <v>626</v>
      </c>
      <c r="F1036" s="22">
        <f t="shared" si="165"/>
        <v>0.46439169139465875</v>
      </c>
    </row>
    <row r="1037" spans="1:6" x14ac:dyDescent="0.2">
      <c r="A1037" s="56" t="s">
        <v>507</v>
      </c>
      <c r="B1037" s="24">
        <v>1089</v>
      </c>
      <c r="C1037" s="24">
        <v>115</v>
      </c>
      <c r="D1037" s="21">
        <f t="shared" si="164"/>
        <v>1204</v>
      </c>
      <c r="E1037" s="24">
        <v>477</v>
      </c>
      <c r="F1037" s="22">
        <f t="shared" si="165"/>
        <v>0.3961794019933555</v>
      </c>
    </row>
    <row r="1038" spans="1:6" x14ac:dyDescent="0.2">
      <c r="A1038" s="56" t="s">
        <v>508</v>
      </c>
      <c r="B1038" s="24">
        <v>792</v>
      </c>
      <c r="C1038" s="24">
        <v>93</v>
      </c>
      <c r="D1038" s="21">
        <f t="shared" si="164"/>
        <v>885</v>
      </c>
      <c r="E1038" s="24">
        <v>425</v>
      </c>
      <c r="F1038" s="22">
        <f t="shared" si="165"/>
        <v>0.48022598870056499</v>
      </c>
    </row>
    <row r="1039" spans="1:6" x14ac:dyDescent="0.2">
      <c r="A1039" s="56" t="s">
        <v>509</v>
      </c>
      <c r="B1039" s="24">
        <v>873</v>
      </c>
      <c r="C1039" s="24">
        <v>72</v>
      </c>
      <c r="D1039" s="21">
        <f t="shared" si="164"/>
        <v>945</v>
      </c>
      <c r="E1039" s="24">
        <v>429</v>
      </c>
      <c r="F1039" s="22">
        <f t="shared" si="165"/>
        <v>0.45396825396825397</v>
      </c>
    </row>
    <row r="1040" spans="1:6" x14ac:dyDescent="0.2">
      <c r="A1040" s="56" t="s">
        <v>510</v>
      </c>
      <c r="B1040" s="24">
        <v>1067</v>
      </c>
      <c r="C1040" s="24">
        <v>135</v>
      </c>
      <c r="D1040" s="21">
        <f t="shared" si="164"/>
        <v>1202</v>
      </c>
      <c r="E1040" s="24">
        <v>434</v>
      </c>
      <c r="F1040" s="22">
        <f t="shared" si="165"/>
        <v>0.36106489184692181</v>
      </c>
    </row>
    <row r="1041" spans="1:6" x14ac:dyDescent="0.2">
      <c r="A1041" s="56" t="s">
        <v>511</v>
      </c>
      <c r="B1041" s="24">
        <v>734</v>
      </c>
      <c r="C1041" s="24">
        <v>50</v>
      </c>
      <c r="D1041" s="21">
        <f t="shared" si="164"/>
        <v>784</v>
      </c>
      <c r="E1041" s="24">
        <v>409</v>
      </c>
      <c r="F1041" s="22">
        <f t="shared" si="165"/>
        <v>0.52168367346938771</v>
      </c>
    </row>
    <row r="1042" spans="1:6" x14ac:dyDescent="0.2">
      <c r="A1042" s="56" t="s">
        <v>512</v>
      </c>
      <c r="B1042" s="24">
        <v>618</v>
      </c>
      <c r="C1042" s="24">
        <v>79</v>
      </c>
      <c r="D1042" s="21">
        <f t="shared" si="164"/>
        <v>697</v>
      </c>
      <c r="E1042" s="24">
        <v>300</v>
      </c>
      <c r="F1042" s="22">
        <f t="shared" si="165"/>
        <v>0.43041606886657102</v>
      </c>
    </row>
    <row r="1043" spans="1:6" x14ac:dyDescent="0.2">
      <c r="A1043" s="56" t="s">
        <v>513</v>
      </c>
      <c r="B1043" s="24">
        <v>595</v>
      </c>
      <c r="C1043" s="24">
        <v>52</v>
      </c>
      <c r="D1043" s="21">
        <f t="shared" si="164"/>
        <v>647</v>
      </c>
      <c r="E1043" s="24">
        <v>322</v>
      </c>
      <c r="F1043" s="22">
        <f t="shared" si="165"/>
        <v>0.49768160741885625</v>
      </c>
    </row>
    <row r="1044" spans="1:6" x14ac:dyDescent="0.2">
      <c r="A1044" s="56" t="s">
        <v>514</v>
      </c>
      <c r="B1044" s="24">
        <v>764</v>
      </c>
      <c r="C1044" s="24">
        <v>95</v>
      </c>
      <c r="D1044" s="21">
        <f t="shared" si="164"/>
        <v>859</v>
      </c>
      <c r="E1044" s="24">
        <v>388</v>
      </c>
      <c r="F1044" s="22">
        <f t="shared" si="165"/>
        <v>0.45168800931315484</v>
      </c>
    </row>
    <row r="1045" spans="1:6" x14ac:dyDescent="0.2">
      <c r="A1045" s="56" t="s">
        <v>515</v>
      </c>
      <c r="B1045" s="24">
        <v>645</v>
      </c>
      <c r="C1045" s="24">
        <v>77</v>
      </c>
      <c r="D1045" s="21">
        <f t="shared" si="164"/>
        <v>722</v>
      </c>
      <c r="E1045" s="24">
        <v>342</v>
      </c>
      <c r="F1045" s="22">
        <f t="shared" si="165"/>
        <v>0.47368421052631576</v>
      </c>
    </row>
    <row r="1046" spans="1:6" x14ac:dyDescent="0.2">
      <c r="A1046" s="56" t="s">
        <v>516</v>
      </c>
      <c r="B1046" s="24">
        <v>867</v>
      </c>
      <c r="C1046" s="24">
        <v>83</v>
      </c>
      <c r="D1046" s="21">
        <f t="shared" si="164"/>
        <v>950</v>
      </c>
      <c r="E1046" s="24">
        <v>477</v>
      </c>
      <c r="F1046" s="22">
        <f t="shared" si="165"/>
        <v>0.50210526315789472</v>
      </c>
    </row>
    <row r="1047" spans="1:6" x14ac:dyDescent="0.2">
      <c r="A1047" s="56" t="s">
        <v>517</v>
      </c>
      <c r="B1047" s="24">
        <v>631</v>
      </c>
      <c r="C1047" s="24">
        <v>80</v>
      </c>
      <c r="D1047" s="21">
        <f t="shared" si="164"/>
        <v>711</v>
      </c>
      <c r="E1047" s="24">
        <v>325</v>
      </c>
      <c r="F1047" s="22">
        <f t="shared" si="165"/>
        <v>0.4571026722925457</v>
      </c>
    </row>
    <row r="1048" spans="1:6" x14ac:dyDescent="0.2">
      <c r="A1048" s="56" t="s">
        <v>518</v>
      </c>
      <c r="B1048" s="24">
        <v>828</v>
      </c>
      <c r="C1048" s="24">
        <v>73</v>
      </c>
      <c r="D1048" s="21">
        <f t="shared" si="164"/>
        <v>901</v>
      </c>
      <c r="E1048" s="24">
        <v>388</v>
      </c>
      <c r="F1048" s="22">
        <f t="shared" si="165"/>
        <v>0.4306326304106548</v>
      </c>
    </row>
    <row r="1049" spans="1:6" x14ac:dyDescent="0.2">
      <c r="A1049" s="56" t="s">
        <v>519</v>
      </c>
      <c r="B1049" s="24">
        <v>1050</v>
      </c>
      <c r="C1049" s="24">
        <v>98</v>
      </c>
      <c r="D1049" s="21">
        <f t="shared" si="164"/>
        <v>1148</v>
      </c>
      <c r="E1049" s="24">
        <v>538</v>
      </c>
      <c r="F1049" s="22">
        <f t="shared" si="165"/>
        <v>0.46864111498257838</v>
      </c>
    </row>
    <row r="1050" spans="1:6" x14ac:dyDescent="0.2">
      <c r="A1050" s="56" t="s">
        <v>520</v>
      </c>
      <c r="B1050" s="24">
        <v>623</v>
      </c>
      <c r="C1050" s="24">
        <v>57</v>
      </c>
      <c r="D1050" s="21">
        <f t="shared" si="164"/>
        <v>680</v>
      </c>
      <c r="E1050" s="24">
        <v>309</v>
      </c>
      <c r="F1050" s="22">
        <f t="shared" si="165"/>
        <v>0.45441176470588235</v>
      </c>
    </row>
    <row r="1051" spans="1:6" x14ac:dyDescent="0.2">
      <c r="A1051" s="56" t="s">
        <v>521</v>
      </c>
      <c r="B1051" s="24">
        <v>1043</v>
      </c>
      <c r="C1051" s="24">
        <v>138</v>
      </c>
      <c r="D1051" s="21">
        <f t="shared" si="164"/>
        <v>1181</v>
      </c>
      <c r="E1051" s="24">
        <v>526</v>
      </c>
      <c r="F1051" s="22">
        <f t="shared" si="165"/>
        <v>0.44538526672311601</v>
      </c>
    </row>
    <row r="1052" spans="1:6" x14ac:dyDescent="0.2">
      <c r="A1052" s="56" t="s">
        <v>522</v>
      </c>
      <c r="B1052" s="24">
        <v>878</v>
      </c>
      <c r="C1052" s="24">
        <v>143</v>
      </c>
      <c r="D1052" s="21">
        <f t="shared" si="164"/>
        <v>1021</v>
      </c>
      <c r="E1052" s="24">
        <v>419</v>
      </c>
      <c r="F1052" s="22">
        <f t="shared" si="165"/>
        <v>0.41038197845249758</v>
      </c>
    </row>
    <row r="1053" spans="1:6" x14ac:dyDescent="0.2">
      <c r="A1053" s="56" t="s">
        <v>523</v>
      </c>
      <c r="B1053" s="24">
        <v>647</v>
      </c>
      <c r="C1053" s="24">
        <v>129</v>
      </c>
      <c r="D1053" s="21">
        <f t="shared" si="164"/>
        <v>776</v>
      </c>
      <c r="E1053" s="24">
        <v>304</v>
      </c>
      <c r="F1053" s="22">
        <f t="shared" si="165"/>
        <v>0.39175257731958762</v>
      </c>
    </row>
    <row r="1054" spans="1:6" x14ac:dyDescent="0.2">
      <c r="A1054" s="56" t="s">
        <v>524</v>
      </c>
      <c r="B1054" s="24">
        <v>926</v>
      </c>
      <c r="C1054" s="24">
        <v>178</v>
      </c>
      <c r="D1054" s="21">
        <f t="shared" si="164"/>
        <v>1104</v>
      </c>
      <c r="E1054" s="24">
        <v>443</v>
      </c>
      <c r="F1054" s="22">
        <f t="shared" si="165"/>
        <v>0.40126811594202899</v>
      </c>
    </row>
    <row r="1055" spans="1:6" x14ac:dyDescent="0.2">
      <c r="A1055" s="56" t="s">
        <v>525</v>
      </c>
      <c r="B1055" s="24">
        <v>869</v>
      </c>
      <c r="C1055" s="24">
        <v>115</v>
      </c>
      <c r="D1055" s="21">
        <f t="shared" si="164"/>
        <v>984</v>
      </c>
      <c r="E1055" s="24">
        <v>447</v>
      </c>
      <c r="F1055" s="22">
        <f t="shared" si="165"/>
        <v>0.45426829268292684</v>
      </c>
    </row>
    <row r="1056" spans="1:6" x14ac:dyDescent="0.2">
      <c r="A1056" s="56" t="s">
        <v>496</v>
      </c>
      <c r="B1056" s="24">
        <v>855</v>
      </c>
      <c r="C1056" s="24">
        <v>40</v>
      </c>
      <c r="D1056" s="21">
        <f>IF(C1056&lt;&gt;0,C1056+B1056,"")</f>
        <v>895</v>
      </c>
      <c r="E1056" s="24">
        <v>444</v>
      </c>
      <c r="F1056" s="22">
        <f>IF(E1056&lt;&gt;0,E1056/D1056,"")</f>
        <v>0.49608938547486031</v>
      </c>
    </row>
    <row r="1057" spans="1:6" x14ac:dyDescent="0.2">
      <c r="A1057" s="26" t="s">
        <v>662</v>
      </c>
      <c r="B1057" s="33"/>
      <c r="C1057" s="33"/>
      <c r="D1057" s="34"/>
      <c r="E1057" s="24">
        <v>4324</v>
      </c>
      <c r="F1057" s="35"/>
    </row>
    <row r="1058" spans="1:6" x14ac:dyDescent="0.2">
      <c r="A1058" s="25" t="s">
        <v>501</v>
      </c>
      <c r="B1058" s="9">
        <f>SUM(B1032:B1057)</f>
        <v>21162</v>
      </c>
      <c r="C1058" s="9">
        <f>SUM(C1032:C1057)</f>
        <v>2285</v>
      </c>
      <c r="D1058" s="9">
        <f>SUM(D1032:D1057)</f>
        <v>23447</v>
      </c>
      <c r="E1058" s="9">
        <f>SUM(E1032:E1057)</f>
        <v>14773</v>
      </c>
      <c r="F1058" s="14">
        <f t="shared" ref="F1058" si="166">E1058/D1058</f>
        <v>0.6300592826374376</v>
      </c>
    </row>
    <row r="1059" spans="1:6" x14ac:dyDescent="0.2">
      <c r="A1059" s="26"/>
    </row>
    <row r="1060" spans="1:6" ht="14.45" customHeight="1" x14ac:dyDescent="0.2">
      <c r="A1060" s="2" t="s">
        <v>526</v>
      </c>
      <c r="B1060" s="10"/>
      <c r="C1060" s="6"/>
      <c r="D1060" s="6"/>
      <c r="E1060" s="10"/>
    </row>
    <row r="1061" spans="1:6" x14ac:dyDescent="0.2">
      <c r="B1061" s="8"/>
      <c r="C1061" s="8"/>
      <c r="D1061" s="8"/>
      <c r="E1061" s="8"/>
    </row>
    <row r="1062" spans="1:6" x14ac:dyDescent="0.2">
      <c r="A1062" s="4" t="s">
        <v>528</v>
      </c>
    </row>
    <row r="1063" spans="1:6" x14ac:dyDescent="0.2">
      <c r="A1063" s="5" t="s">
        <v>12</v>
      </c>
      <c r="B1063" s="24">
        <v>1123</v>
      </c>
      <c r="C1063" s="24">
        <v>96</v>
      </c>
      <c r="D1063" s="21">
        <f>IF(C1063&lt;&gt;0,C1063+B1063,"")</f>
        <v>1219</v>
      </c>
      <c r="E1063" s="24">
        <v>591</v>
      </c>
      <c r="F1063" s="22">
        <f>IF(E1063&lt;&gt;0,E1063/D1063,"")</f>
        <v>0.48482362592288764</v>
      </c>
    </row>
    <row r="1064" spans="1:6" x14ac:dyDescent="0.2">
      <c r="A1064" s="5" t="s">
        <v>28</v>
      </c>
      <c r="B1064" s="24">
        <v>1378</v>
      </c>
      <c r="C1064" s="24">
        <v>136</v>
      </c>
      <c r="D1064" s="21">
        <f t="shared" ref="D1064:D1087" si="167">IF(C1064&lt;&gt;0,C1064+B1064,"")</f>
        <v>1514</v>
      </c>
      <c r="E1064" s="24">
        <v>714</v>
      </c>
      <c r="F1064" s="22">
        <f t="shared" ref="F1064:F1086" si="168">IF(E1064&lt;&gt;0,E1064/D1064,"")</f>
        <v>0.47159841479524439</v>
      </c>
    </row>
    <row r="1065" spans="1:6" x14ac:dyDescent="0.2">
      <c r="A1065" s="5" t="s">
        <v>29</v>
      </c>
      <c r="B1065" s="24">
        <v>1104</v>
      </c>
      <c r="C1065" s="24">
        <v>103</v>
      </c>
      <c r="D1065" s="21">
        <f t="shared" si="167"/>
        <v>1207</v>
      </c>
      <c r="E1065" s="24">
        <v>559</v>
      </c>
      <c r="F1065" s="22">
        <f t="shared" si="168"/>
        <v>0.46313173156586579</v>
      </c>
    </row>
    <row r="1066" spans="1:6" x14ac:dyDescent="0.2">
      <c r="A1066" s="4" t="s">
        <v>851</v>
      </c>
      <c r="B1066" s="24"/>
      <c r="C1066" s="24"/>
      <c r="D1066" s="21"/>
      <c r="E1066" s="24"/>
      <c r="F1066" s="22"/>
    </row>
    <row r="1067" spans="1:6" x14ac:dyDescent="0.2">
      <c r="A1067" s="5" t="s">
        <v>41</v>
      </c>
      <c r="B1067" s="24">
        <v>1039</v>
      </c>
      <c r="C1067" s="24">
        <v>83</v>
      </c>
      <c r="D1067" s="21">
        <f t="shared" si="167"/>
        <v>1122</v>
      </c>
      <c r="E1067" s="24">
        <v>562</v>
      </c>
      <c r="F1067" s="22">
        <f t="shared" si="168"/>
        <v>0.50089126559714792</v>
      </c>
    </row>
    <row r="1068" spans="1:6" x14ac:dyDescent="0.2">
      <c r="A1068" s="5" t="s">
        <v>42</v>
      </c>
      <c r="B1068" s="24">
        <v>1378</v>
      </c>
      <c r="C1068" s="24">
        <v>86</v>
      </c>
      <c r="D1068" s="21">
        <f t="shared" si="167"/>
        <v>1464</v>
      </c>
      <c r="E1068" s="24">
        <v>680</v>
      </c>
      <c r="F1068" s="22">
        <f t="shared" si="168"/>
        <v>0.46448087431693991</v>
      </c>
    </row>
    <row r="1069" spans="1:6" x14ac:dyDescent="0.2">
      <c r="A1069" s="5" t="s">
        <v>43</v>
      </c>
      <c r="B1069" s="24">
        <v>1026</v>
      </c>
      <c r="C1069" s="24">
        <v>35</v>
      </c>
      <c r="D1069" s="21">
        <f t="shared" si="167"/>
        <v>1061</v>
      </c>
      <c r="E1069" s="24">
        <v>548</v>
      </c>
      <c r="F1069" s="22">
        <f t="shared" si="168"/>
        <v>0.51649387370405275</v>
      </c>
    </row>
    <row r="1070" spans="1:6" x14ac:dyDescent="0.2">
      <c r="A1070" s="5" t="s">
        <v>44</v>
      </c>
      <c r="B1070" s="24">
        <v>1333</v>
      </c>
      <c r="C1070" s="24">
        <v>83</v>
      </c>
      <c r="D1070" s="21">
        <f t="shared" si="167"/>
        <v>1416</v>
      </c>
      <c r="E1070" s="24">
        <v>694</v>
      </c>
      <c r="F1070" s="22">
        <f t="shared" si="168"/>
        <v>0.49011299435028249</v>
      </c>
    </row>
    <row r="1071" spans="1:6" x14ac:dyDescent="0.2">
      <c r="A1071" s="5" t="s">
        <v>45</v>
      </c>
      <c r="B1071" s="24">
        <v>1153</v>
      </c>
      <c r="C1071" s="24">
        <v>123</v>
      </c>
      <c r="D1071" s="21">
        <f t="shared" si="167"/>
        <v>1276</v>
      </c>
      <c r="E1071" s="24">
        <v>613</v>
      </c>
      <c r="F1071" s="22">
        <f t="shared" si="168"/>
        <v>0.48040752351097177</v>
      </c>
    </row>
    <row r="1072" spans="1:6" x14ac:dyDescent="0.2">
      <c r="A1072" s="5" t="s">
        <v>46</v>
      </c>
      <c r="B1072" s="24">
        <v>994</v>
      </c>
      <c r="C1072" s="24">
        <v>63</v>
      </c>
      <c r="D1072" s="21">
        <f t="shared" si="167"/>
        <v>1057</v>
      </c>
      <c r="E1072" s="24">
        <v>513</v>
      </c>
      <c r="F1072" s="22">
        <f t="shared" si="168"/>
        <v>0.48533585619678332</v>
      </c>
    </row>
    <row r="1073" spans="1:6" x14ac:dyDescent="0.2">
      <c r="A1073" s="5" t="s">
        <v>62</v>
      </c>
      <c r="B1073" s="24">
        <v>749</v>
      </c>
      <c r="C1073" s="24">
        <v>45</v>
      </c>
      <c r="D1073" s="21">
        <f t="shared" si="167"/>
        <v>794</v>
      </c>
      <c r="E1073" s="24">
        <v>452</v>
      </c>
      <c r="F1073" s="22">
        <f t="shared" si="168"/>
        <v>0.56926952141057929</v>
      </c>
    </row>
    <row r="1074" spans="1:6" x14ac:dyDescent="0.2">
      <c r="A1074" s="5" t="s">
        <v>63</v>
      </c>
      <c r="B1074" s="24">
        <v>857</v>
      </c>
      <c r="C1074" s="24">
        <v>63</v>
      </c>
      <c r="D1074" s="21">
        <f t="shared" si="167"/>
        <v>920</v>
      </c>
      <c r="E1074" s="24">
        <v>555</v>
      </c>
      <c r="F1074" s="22">
        <f t="shared" si="168"/>
        <v>0.60326086956521741</v>
      </c>
    </row>
    <row r="1075" spans="1:6" x14ac:dyDescent="0.2">
      <c r="A1075" s="5" t="s">
        <v>64</v>
      </c>
      <c r="B1075" s="24">
        <v>966</v>
      </c>
      <c r="C1075" s="24">
        <v>75</v>
      </c>
      <c r="D1075" s="21">
        <f t="shared" si="167"/>
        <v>1041</v>
      </c>
      <c r="E1075" s="24">
        <v>566</v>
      </c>
      <c r="F1075" s="22">
        <f t="shared" si="168"/>
        <v>0.54370797310278574</v>
      </c>
    </row>
    <row r="1076" spans="1:6" x14ac:dyDescent="0.2">
      <c r="A1076" s="5" t="s">
        <v>65</v>
      </c>
      <c r="B1076" s="24">
        <v>1161</v>
      </c>
      <c r="C1076" s="24">
        <v>148</v>
      </c>
      <c r="D1076" s="21">
        <f t="shared" si="167"/>
        <v>1309</v>
      </c>
      <c r="E1076" s="24">
        <v>553</v>
      </c>
      <c r="F1076" s="22">
        <f t="shared" si="168"/>
        <v>0.42245989304812837</v>
      </c>
    </row>
    <row r="1077" spans="1:6" x14ac:dyDescent="0.2">
      <c r="A1077" s="5" t="s">
        <v>69</v>
      </c>
      <c r="B1077" s="24">
        <v>1405</v>
      </c>
      <c r="C1077" s="24">
        <v>230</v>
      </c>
      <c r="D1077" s="21">
        <f t="shared" si="167"/>
        <v>1635</v>
      </c>
      <c r="E1077" s="24">
        <v>795</v>
      </c>
      <c r="F1077" s="22">
        <f t="shared" si="168"/>
        <v>0.48623853211009177</v>
      </c>
    </row>
    <row r="1078" spans="1:6" x14ac:dyDescent="0.2">
      <c r="A1078" s="5" t="s">
        <v>70</v>
      </c>
      <c r="B1078" s="24">
        <v>1236</v>
      </c>
      <c r="C1078" s="24">
        <v>130</v>
      </c>
      <c r="D1078" s="21">
        <f t="shared" si="167"/>
        <v>1366</v>
      </c>
      <c r="E1078" s="24">
        <v>636</v>
      </c>
      <c r="F1078" s="22">
        <f t="shared" si="168"/>
        <v>0.46559297218155199</v>
      </c>
    </row>
    <row r="1079" spans="1:6" x14ac:dyDescent="0.2">
      <c r="A1079" s="5" t="s">
        <v>71</v>
      </c>
      <c r="B1079" s="24">
        <v>1012</v>
      </c>
      <c r="C1079" s="24">
        <v>84</v>
      </c>
      <c r="D1079" s="21">
        <f t="shared" si="167"/>
        <v>1096</v>
      </c>
      <c r="E1079" s="24">
        <v>546</v>
      </c>
      <c r="F1079" s="22">
        <f t="shared" si="168"/>
        <v>0.4981751824817518</v>
      </c>
    </row>
    <row r="1080" spans="1:6" x14ac:dyDescent="0.2">
      <c r="A1080" s="5" t="s">
        <v>72</v>
      </c>
      <c r="B1080" s="24">
        <v>973</v>
      </c>
      <c r="C1080" s="24">
        <v>104</v>
      </c>
      <c r="D1080" s="21">
        <f t="shared" si="167"/>
        <v>1077</v>
      </c>
      <c r="E1080" s="24">
        <v>541</v>
      </c>
      <c r="F1080" s="22">
        <f t="shared" si="168"/>
        <v>0.50232126276694522</v>
      </c>
    </row>
    <row r="1081" spans="1:6" x14ac:dyDescent="0.2">
      <c r="A1081" s="5" t="s">
        <v>73</v>
      </c>
      <c r="B1081" s="24">
        <v>1031</v>
      </c>
      <c r="C1081" s="24">
        <v>133</v>
      </c>
      <c r="D1081" s="21">
        <f t="shared" si="167"/>
        <v>1164</v>
      </c>
      <c r="E1081" s="24">
        <v>500</v>
      </c>
      <c r="F1081" s="22">
        <f t="shared" si="168"/>
        <v>0.42955326460481097</v>
      </c>
    </row>
    <row r="1082" spans="1:6" x14ac:dyDescent="0.2">
      <c r="A1082" s="5" t="s">
        <v>74</v>
      </c>
      <c r="B1082" s="24">
        <v>1162</v>
      </c>
      <c r="C1082" s="24">
        <v>91</v>
      </c>
      <c r="D1082" s="21">
        <f t="shared" si="167"/>
        <v>1253</v>
      </c>
      <c r="E1082" s="24">
        <v>637</v>
      </c>
      <c r="F1082" s="22">
        <f t="shared" si="168"/>
        <v>0.50837988826815639</v>
      </c>
    </row>
    <row r="1083" spans="1:6" x14ac:dyDescent="0.2">
      <c r="A1083" s="5" t="s">
        <v>75</v>
      </c>
      <c r="B1083" s="24">
        <v>931</v>
      </c>
      <c r="C1083" s="24">
        <v>70</v>
      </c>
      <c r="D1083" s="21">
        <f t="shared" si="167"/>
        <v>1001</v>
      </c>
      <c r="E1083" s="24">
        <v>499</v>
      </c>
      <c r="F1083" s="22">
        <f t="shared" si="168"/>
        <v>0.4985014985014985</v>
      </c>
    </row>
    <row r="1084" spans="1:6" x14ac:dyDescent="0.2">
      <c r="A1084" s="5" t="s">
        <v>76</v>
      </c>
      <c r="B1084" s="24">
        <v>1097</v>
      </c>
      <c r="C1084" s="24">
        <v>110</v>
      </c>
      <c r="D1084" s="21">
        <f t="shared" si="167"/>
        <v>1207</v>
      </c>
      <c r="E1084" s="24">
        <v>611</v>
      </c>
      <c r="F1084" s="22">
        <f t="shared" si="168"/>
        <v>0.50621375310687655</v>
      </c>
    </row>
    <row r="1085" spans="1:6" x14ac:dyDescent="0.2">
      <c r="A1085" s="5" t="s">
        <v>77</v>
      </c>
      <c r="B1085" s="24">
        <v>841</v>
      </c>
      <c r="C1085" s="24">
        <v>67</v>
      </c>
      <c r="D1085" s="21">
        <f t="shared" si="167"/>
        <v>908</v>
      </c>
      <c r="E1085" s="24">
        <v>446</v>
      </c>
      <c r="F1085" s="22">
        <f t="shared" si="168"/>
        <v>0.49118942731277532</v>
      </c>
    </row>
    <row r="1086" spans="1:6" x14ac:dyDescent="0.2">
      <c r="A1086" s="5" t="s">
        <v>81</v>
      </c>
      <c r="B1086" s="24">
        <v>732</v>
      </c>
      <c r="C1086" s="24">
        <v>46</v>
      </c>
      <c r="D1086" s="21">
        <f t="shared" si="167"/>
        <v>778</v>
      </c>
      <c r="E1086" s="24">
        <v>416</v>
      </c>
      <c r="F1086" s="22">
        <f t="shared" si="168"/>
        <v>0.53470437017994854</v>
      </c>
    </row>
    <row r="1087" spans="1:6" x14ac:dyDescent="0.2">
      <c r="A1087" s="5" t="s">
        <v>663</v>
      </c>
      <c r="B1087" s="33" t="s">
        <v>824</v>
      </c>
      <c r="C1087" s="33"/>
      <c r="D1087" s="34" t="str">
        <f t="shared" si="167"/>
        <v/>
      </c>
      <c r="E1087" s="24">
        <v>3568</v>
      </c>
      <c r="F1087" s="30"/>
    </row>
    <row r="1088" spans="1:6" x14ac:dyDescent="0.2">
      <c r="A1088" s="2" t="s">
        <v>527</v>
      </c>
      <c r="B1088" s="9">
        <f>SUM(B1063:B1087)</f>
        <v>24681</v>
      </c>
      <c r="C1088" s="9">
        <f>SUM(C1063:C1087)</f>
        <v>2204</v>
      </c>
      <c r="D1088" s="9">
        <f>SUM(D1063:D1087)</f>
        <v>26885</v>
      </c>
      <c r="E1088" s="9">
        <f>SUM(E1063:E1087)</f>
        <v>16795</v>
      </c>
      <c r="F1088" s="14">
        <f t="shared" ref="F1088" si="169">E1088/D1088</f>
        <v>0.62469778687000188</v>
      </c>
    </row>
    <row r="1090" spans="1:6" ht="14.45" customHeight="1" x14ac:dyDescent="0.2">
      <c r="A1090" s="2" t="s">
        <v>529</v>
      </c>
      <c r="B1090" s="10"/>
      <c r="C1090" s="10"/>
      <c r="D1090" s="10"/>
    </row>
    <row r="1091" spans="1:6" x14ac:dyDescent="0.2">
      <c r="B1091" s="8"/>
      <c r="C1091" s="8"/>
      <c r="D1091" s="8"/>
    </row>
    <row r="1092" spans="1:6" x14ac:dyDescent="0.2">
      <c r="A1092" s="4" t="s">
        <v>531</v>
      </c>
    </row>
    <row r="1093" spans="1:6" x14ac:dyDescent="0.2">
      <c r="A1093" s="23" t="s">
        <v>532</v>
      </c>
      <c r="B1093" s="24">
        <v>761</v>
      </c>
      <c r="C1093" s="24">
        <v>72</v>
      </c>
      <c r="D1093" s="21">
        <f>IF(C1093&lt;&gt;0,C1093+B1093,"")</f>
        <v>833</v>
      </c>
      <c r="E1093" s="24">
        <v>552</v>
      </c>
      <c r="F1093" s="22">
        <f>IF(E1093&lt;&gt;0,E1093/D1093,"")</f>
        <v>0.66266506602641051</v>
      </c>
    </row>
    <row r="1094" spans="1:6" x14ac:dyDescent="0.2">
      <c r="A1094" s="23" t="s">
        <v>533</v>
      </c>
      <c r="B1094" s="24">
        <v>821</v>
      </c>
      <c r="C1094" s="24">
        <v>59</v>
      </c>
      <c r="D1094" s="21">
        <f t="shared" ref="D1094:D1118" si="170">IF(C1094&lt;&gt;0,C1094+B1094,"")</f>
        <v>880</v>
      </c>
      <c r="E1094" s="24">
        <v>560</v>
      </c>
      <c r="F1094" s="22">
        <f t="shared" ref="F1094:F1121" si="171">IF(E1094&lt;&gt;0,E1094/D1094,"")</f>
        <v>0.63636363636363635</v>
      </c>
    </row>
    <row r="1095" spans="1:6" x14ac:dyDescent="0.2">
      <c r="A1095" s="23" t="s">
        <v>534</v>
      </c>
      <c r="B1095" s="24">
        <v>822</v>
      </c>
      <c r="C1095" s="24">
        <v>79</v>
      </c>
      <c r="D1095" s="21">
        <f t="shared" si="170"/>
        <v>901</v>
      </c>
      <c r="E1095" s="24">
        <v>577</v>
      </c>
      <c r="F1095" s="22">
        <f t="shared" si="171"/>
        <v>0.64039955604883458</v>
      </c>
    </row>
    <row r="1096" spans="1:6" x14ac:dyDescent="0.2">
      <c r="A1096" s="23" t="s">
        <v>535</v>
      </c>
      <c r="B1096" s="24">
        <v>893</v>
      </c>
      <c r="C1096" s="24">
        <v>84</v>
      </c>
      <c r="D1096" s="21">
        <f t="shared" si="170"/>
        <v>977</v>
      </c>
      <c r="E1096" s="24">
        <v>567</v>
      </c>
      <c r="F1096" s="22">
        <f t="shared" si="171"/>
        <v>0.58034800409416576</v>
      </c>
    </row>
    <row r="1097" spans="1:6" x14ac:dyDescent="0.2">
      <c r="A1097" s="23" t="s">
        <v>536</v>
      </c>
      <c r="B1097" s="24">
        <v>993</v>
      </c>
      <c r="C1097" s="24">
        <v>88</v>
      </c>
      <c r="D1097" s="21">
        <f t="shared" si="170"/>
        <v>1081</v>
      </c>
      <c r="E1097" s="24">
        <v>660</v>
      </c>
      <c r="F1097" s="22">
        <f t="shared" si="171"/>
        <v>0.61054579093432004</v>
      </c>
    </row>
    <row r="1098" spans="1:6" x14ac:dyDescent="0.2">
      <c r="A1098" s="23" t="s">
        <v>537</v>
      </c>
      <c r="B1098" s="24">
        <v>961</v>
      </c>
      <c r="C1098" s="24">
        <v>46</v>
      </c>
      <c r="D1098" s="21">
        <f t="shared" si="170"/>
        <v>1007</v>
      </c>
      <c r="E1098" s="24">
        <v>646</v>
      </c>
      <c r="F1098" s="22">
        <f t="shared" si="171"/>
        <v>0.64150943396226412</v>
      </c>
    </row>
    <row r="1099" spans="1:6" x14ac:dyDescent="0.2">
      <c r="A1099" s="23" t="s">
        <v>538</v>
      </c>
      <c r="B1099" s="24">
        <v>1022</v>
      </c>
      <c r="C1099" s="24">
        <v>50</v>
      </c>
      <c r="D1099" s="21">
        <f t="shared" si="170"/>
        <v>1072</v>
      </c>
      <c r="E1099" s="24">
        <v>701</v>
      </c>
      <c r="F1099" s="22">
        <f t="shared" si="171"/>
        <v>0.65391791044776115</v>
      </c>
    </row>
    <row r="1100" spans="1:6" x14ac:dyDescent="0.2">
      <c r="A1100" s="23" t="s">
        <v>539</v>
      </c>
      <c r="B1100" s="24">
        <v>947</v>
      </c>
      <c r="C1100" s="24">
        <v>77</v>
      </c>
      <c r="D1100" s="21">
        <f t="shared" si="170"/>
        <v>1024</v>
      </c>
      <c r="E1100" s="24">
        <v>705</v>
      </c>
      <c r="F1100" s="22">
        <f t="shared" si="171"/>
        <v>0.6884765625</v>
      </c>
    </row>
    <row r="1101" spans="1:6" x14ac:dyDescent="0.2">
      <c r="A1101" s="23" t="s">
        <v>540</v>
      </c>
      <c r="B1101" s="24">
        <v>908</v>
      </c>
      <c r="C1101" s="24">
        <v>77</v>
      </c>
      <c r="D1101" s="21">
        <f t="shared" si="170"/>
        <v>985</v>
      </c>
      <c r="E1101" s="24">
        <v>622</v>
      </c>
      <c r="F1101" s="22">
        <f t="shared" si="171"/>
        <v>0.63147208121827414</v>
      </c>
    </row>
    <row r="1102" spans="1:6" x14ac:dyDescent="0.2">
      <c r="A1102" s="23" t="s">
        <v>541</v>
      </c>
      <c r="B1102" s="24">
        <v>781</v>
      </c>
      <c r="C1102" s="24">
        <v>64</v>
      </c>
      <c r="D1102" s="21">
        <f t="shared" si="170"/>
        <v>845</v>
      </c>
      <c r="E1102" s="24">
        <v>551</v>
      </c>
      <c r="F1102" s="22">
        <f t="shared" si="171"/>
        <v>0.65207100591715972</v>
      </c>
    </row>
    <row r="1103" spans="1:6" x14ac:dyDescent="0.2">
      <c r="A1103" s="23" t="s">
        <v>542</v>
      </c>
      <c r="B1103" s="24">
        <v>513</v>
      </c>
      <c r="C1103" s="24">
        <v>38</v>
      </c>
      <c r="D1103" s="21">
        <f t="shared" si="170"/>
        <v>551</v>
      </c>
      <c r="E1103" s="24">
        <v>340</v>
      </c>
      <c r="F1103" s="22">
        <f t="shared" si="171"/>
        <v>0.61705989110707804</v>
      </c>
    </row>
    <row r="1104" spans="1:6" x14ac:dyDescent="0.2">
      <c r="A1104" s="23" t="s">
        <v>543</v>
      </c>
      <c r="B1104" s="24">
        <v>763</v>
      </c>
      <c r="C1104" s="24">
        <v>37</v>
      </c>
      <c r="D1104" s="21">
        <f t="shared" si="170"/>
        <v>800</v>
      </c>
      <c r="E1104" s="24">
        <v>500</v>
      </c>
      <c r="F1104" s="22">
        <f t="shared" si="171"/>
        <v>0.625</v>
      </c>
    </row>
    <row r="1105" spans="1:6" x14ac:dyDescent="0.2">
      <c r="A1105" s="23" t="s">
        <v>544</v>
      </c>
      <c r="B1105" s="24">
        <v>975</v>
      </c>
      <c r="C1105" s="24">
        <v>60</v>
      </c>
      <c r="D1105" s="21">
        <f t="shared" si="170"/>
        <v>1035</v>
      </c>
      <c r="E1105" s="24">
        <v>590</v>
      </c>
      <c r="F1105" s="22">
        <f t="shared" si="171"/>
        <v>0.57004830917874394</v>
      </c>
    </row>
    <row r="1106" spans="1:6" x14ac:dyDescent="0.2">
      <c r="A1106" s="23" t="s">
        <v>545</v>
      </c>
      <c r="B1106" s="24">
        <v>1051</v>
      </c>
      <c r="C1106" s="24">
        <v>74</v>
      </c>
      <c r="D1106" s="21">
        <f t="shared" si="170"/>
        <v>1125</v>
      </c>
      <c r="E1106" s="24">
        <v>679</v>
      </c>
      <c r="F1106" s="22">
        <f t="shared" si="171"/>
        <v>0.60355555555555551</v>
      </c>
    </row>
    <row r="1107" spans="1:6" x14ac:dyDescent="0.2">
      <c r="A1107" s="23" t="s">
        <v>546</v>
      </c>
      <c r="B1107" s="24">
        <v>804</v>
      </c>
      <c r="C1107" s="24">
        <v>50</v>
      </c>
      <c r="D1107" s="21">
        <f t="shared" si="170"/>
        <v>854</v>
      </c>
      <c r="E1107" s="24">
        <v>567</v>
      </c>
      <c r="F1107" s="22">
        <f t="shared" si="171"/>
        <v>0.66393442622950816</v>
      </c>
    </row>
    <row r="1108" spans="1:6" x14ac:dyDescent="0.2">
      <c r="A1108" s="23" t="s">
        <v>825</v>
      </c>
      <c r="B1108" s="24">
        <v>322</v>
      </c>
      <c r="C1108" s="24">
        <v>14</v>
      </c>
      <c r="D1108" s="21">
        <f t="shared" si="170"/>
        <v>336</v>
      </c>
      <c r="E1108" s="24">
        <v>227</v>
      </c>
      <c r="F1108" s="22">
        <f t="shared" si="171"/>
        <v>0.67559523809523814</v>
      </c>
    </row>
    <row r="1109" spans="1:6" x14ac:dyDescent="0.2">
      <c r="A1109" s="23" t="s">
        <v>547</v>
      </c>
      <c r="B1109" s="24">
        <v>754</v>
      </c>
      <c r="C1109" s="24">
        <v>52</v>
      </c>
      <c r="D1109" s="21">
        <f t="shared" si="170"/>
        <v>806</v>
      </c>
      <c r="E1109" s="24">
        <v>528</v>
      </c>
      <c r="F1109" s="22">
        <f t="shared" si="171"/>
        <v>0.6550868486352357</v>
      </c>
    </row>
    <row r="1110" spans="1:6" x14ac:dyDescent="0.2">
      <c r="A1110" s="23" t="s">
        <v>548</v>
      </c>
      <c r="B1110" s="24">
        <v>542</v>
      </c>
      <c r="C1110" s="24">
        <v>26</v>
      </c>
      <c r="D1110" s="21">
        <f t="shared" si="170"/>
        <v>568</v>
      </c>
      <c r="E1110" s="24">
        <v>381</v>
      </c>
      <c r="F1110" s="22">
        <f t="shared" si="171"/>
        <v>0.67077464788732399</v>
      </c>
    </row>
    <row r="1111" spans="1:6" x14ac:dyDescent="0.2">
      <c r="A1111" s="23" t="s">
        <v>549</v>
      </c>
      <c r="B1111" s="24">
        <v>416</v>
      </c>
      <c r="C1111" s="24">
        <v>32</v>
      </c>
      <c r="D1111" s="21">
        <f t="shared" si="170"/>
        <v>448</v>
      </c>
      <c r="E1111" s="24">
        <v>311</v>
      </c>
      <c r="F1111" s="22">
        <f t="shared" si="171"/>
        <v>0.6941964285714286</v>
      </c>
    </row>
    <row r="1112" spans="1:6" x14ac:dyDescent="0.2">
      <c r="A1112" s="23" t="s">
        <v>550</v>
      </c>
      <c r="B1112" s="24">
        <v>745</v>
      </c>
      <c r="C1112" s="24">
        <v>185</v>
      </c>
      <c r="D1112" s="21">
        <f t="shared" si="170"/>
        <v>930</v>
      </c>
      <c r="E1112" s="24">
        <v>655</v>
      </c>
      <c r="F1112" s="22">
        <f t="shared" si="171"/>
        <v>0.70430107526881724</v>
      </c>
    </row>
    <row r="1113" spans="1:6" x14ac:dyDescent="0.2">
      <c r="A1113" s="23" t="s">
        <v>826</v>
      </c>
      <c r="B1113" s="24">
        <v>1095</v>
      </c>
      <c r="C1113" s="24">
        <v>86</v>
      </c>
      <c r="D1113" s="21">
        <f t="shared" si="170"/>
        <v>1181</v>
      </c>
      <c r="E1113" s="24">
        <v>711</v>
      </c>
      <c r="F1113" s="22">
        <f t="shared" si="171"/>
        <v>0.60203217612193061</v>
      </c>
    </row>
    <row r="1114" spans="1:6" x14ac:dyDescent="0.2">
      <c r="A1114" s="4" t="s">
        <v>832</v>
      </c>
      <c r="B1114" s="24"/>
      <c r="C1114" s="24"/>
      <c r="D1114" s="21"/>
      <c r="E1114" s="24"/>
      <c r="F1114" s="22"/>
    </row>
    <row r="1115" spans="1:6" x14ac:dyDescent="0.2">
      <c r="A1115" s="23" t="s">
        <v>653</v>
      </c>
      <c r="B1115" s="24">
        <v>811</v>
      </c>
      <c r="C1115" s="24">
        <v>46</v>
      </c>
      <c r="D1115" s="21">
        <f t="shared" si="170"/>
        <v>857</v>
      </c>
      <c r="E1115" s="24">
        <v>554</v>
      </c>
      <c r="F1115" s="22">
        <f t="shared" si="171"/>
        <v>0.646441073512252</v>
      </c>
    </row>
    <row r="1116" spans="1:6" x14ac:dyDescent="0.2">
      <c r="A1116" s="23" t="s">
        <v>551</v>
      </c>
      <c r="B1116" s="24">
        <v>471</v>
      </c>
      <c r="C1116" s="24">
        <v>26</v>
      </c>
      <c r="D1116" s="21">
        <f t="shared" si="170"/>
        <v>497</v>
      </c>
      <c r="E1116" s="24">
        <v>352</v>
      </c>
      <c r="F1116" s="22">
        <f t="shared" si="171"/>
        <v>0.70824949698189132</v>
      </c>
    </row>
    <row r="1117" spans="1:6" x14ac:dyDescent="0.2">
      <c r="A1117" s="23" t="s">
        <v>552</v>
      </c>
      <c r="B1117" s="24">
        <v>634</v>
      </c>
      <c r="C1117" s="24">
        <v>42</v>
      </c>
      <c r="D1117" s="21">
        <f t="shared" si="170"/>
        <v>676</v>
      </c>
      <c r="E1117" s="24">
        <v>446</v>
      </c>
      <c r="F1117" s="22">
        <f t="shared" si="171"/>
        <v>0.65976331360946749</v>
      </c>
    </row>
    <row r="1118" spans="1:6" x14ac:dyDescent="0.2">
      <c r="A1118" s="23" t="s">
        <v>553</v>
      </c>
      <c r="B1118" s="24">
        <v>662</v>
      </c>
      <c r="C1118" s="24">
        <v>47</v>
      </c>
      <c r="D1118" s="21">
        <f t="shared" si="170"/>
        <v>709</v>
      </c>
      <c r="E1118" s="24">
        <v>442</v>
      </c>
      <c r="F1118" s="22">
        <f t="shared" si="171"/>
        <v>0.62341325811001413</v>
      </c>
    </row>
    <row r="1119" spans="1:6" x14ac:dyDescent="0.2">
      <c r="A1119" s="23" t="s">
        <v>554</v>
      </c>
      <c r="B1119" s="24">
        <v>34</v>
      </c>
      <c r="C1119" s="24">
        <v>0</v>
      </c>
      <c r="D1119" s="21">
        <v>34</v>
      </c>
      <c r="E1119" s="24">
        <v>17</v>
      </c>
      <c r="F1119" s="22">
        <f t="shared" si="171"/>
        <v>0.5</v>
      </c>
    </row>
    <row r="1120" spans="1:6" x14ac:dyDescent="0.2">
      <c r="A1120" s="23" t="s">
        <v>555</v>
      </c>
      <c r="B1120" s="24">
        <v>0</v>
      </c>
      <c r="C1120" s="24">
        <v>0</v>
      </c>
      <c r="D1120" s="21">
        <v>0</v>
      </c>
      <c r="E1120" s="24">
        <v>0</v>
      </c>
      <c r="F1120" s="22">
        <v>0</v>
      </c>
    </row>
    <row r="1121" spans="1:6" x14ac:dyDescent="0.2">
      <c r="A1121" s="23" t="s">
        <v>556</v>
      </c>
      <c r="B1121" s="24">
        <v>2</v>
      </c>
      <c r="C1121" s="24">
        <v>0</v>
      </c>
      <c r="D1121" s="21">
        <v>2</v>
      </c>
      <c r="E1121" s="24">
        <v>2</v>
      </c>
      <c r="F1121" s="22">
        <f t="shared" si="171"/>
        <v>1</v>
      </c>
    </row>
    <row r="1122" spans="1:6" x14ac:dyDescent="0.2">
      <c r="A1122" s="25" t="s">
        <v>530</v>
      </c>
      <c r="B1122" s="9">
        <f>SUM(B1093:B1121)</f>
        <v>19503</v>
      </c>
      <c r="C1122" s="9">
        <f>SUM(C1093:C1121)</f>
        <v>1511</v>
      </c>
      <c r="D1122" s="9">
        <f>SUM(D1093:D1121)</f>
        <v>21014</v>
      </c>
      <c r="E1122" s="9">
        <f>SUM(E1093:E1121)</f>
        <v>13443</v>
      </c>
      <c r="F1122" s="14">
        <f t="shared" ref="F1122" si="172">E1122/D1122</f>
        <v>0.63971637955648619</v>
      </c>
    </row>
    <row r="1123" spans="1:6" x14ac:dyDescent="0.2">
      <c r="A1123" s="26"/>
    </row>
    <row r="1124" spans="1:6" ht="14.45" customHeight="1" x14ac:dyDescent="0.2">
      <c r="A1124" s="2" t="s">
        <v>557</v>
      </c>
      <c r="B1124" s="6"/>
      <c r="C1124" s="6"/>
      <c r="D1124" s="10"/>
      <c r="E1124" s="10"/>
    </row>
    <row r="1125" spans="1:6" x14ac:dyDescent="0.2">
      <c r="B1125" s="8"/>
      <c r="C1125" s="8"/>
      <c r="D1125" s="8"/>
      <c r="E1125" s="8"/>
      <c r="F1125" s="12"/>
    </row>
    <row r="1126" spans="1:6" x14ac:dyDescent="0.2">
      <c r="A1126" s="4" t="s">
        <v>559</v>
      </c>
    </row>
    <row r="1127" spans="1:6" x14ac:dyDescent="0.2">
      <c r="A1127" s="3" t="s">
        <v>560</v>
      </c>
      <c r="B1127" s="24">
        <v>531</v>
      </c>
      <c r="C1127" s="24">
        <v>20</v>
      </c>
      <c r="D1127" s="21">
        <f t="shared" ref="D1127:D1139" si="173">IF(C1127&lt;&gt;0,C1127+B1127,"")</f>
        <v>551</v>
      </c>
      <c r="E1127" s="24">
        <v>327</v>
      </c>
      <c r="F1127" s="22">
        <f t="shared" ref="F1127:F1141" si="174">IF(E1127&lt;&gt;0,E1127/D1127,"")</f>
        <v>0.59346642468239563</v>
      </c>
    </row>
    <row r="1128" spans="1:6" x14ac:dyDescent="0.2">
      <c r="A1128" s="3" t="s">
        <v>561</v>
      </c>
      <c r="B1128" s="24">
        <v>389</v>
      </c>
      <c r="C1128" s="24">
        <v>17</v>
      </c>
      <c r="D1128" s="21">
        <f t="shared" si="173"/>
        <v>406</v>
      </c>
      <c r="E1128" s="24">
        <v>253</v>
      </c>
      <c r="F1128" s="22">
        <f t="shared" si="174"/>
        <v>0.62315270935960587</v>
      </c>
    </row>
    <row r="1129" spans="1:6" x14ac:dyDescent="0.2">
      <c r="A1129" s="3" t="s">
        <v>562</v>
      </c>
      <c r="B1129" s="24">
        <v>462</v>
      </c>
      <c r="C1129" s="24">
        <v>34</v>
      </c>
      <c r="D1129" s="21">
        <f t="shared" si="173"/>
        <v>496</v>
      </c>
      <c r="E1129" s="24">
        <v>271</v>
      </c>
      <c r="F1129" s="22">
        <f t="shared" si="174"/>
        <v>0.5463709677419355</v>
      </c>
    </row>
    <row r="1130" spans="1:6" x14ac:dyDescent="0.2">
      <c r="A1130" s="3" t="s">
        <v>563</v>
      </c>
      <c r="B1130" s="24">
        <v>161</v>
      </c>
      <c r="C1130" s="24">
        <v>14</v>
      </c>
      <c r="D1130" s="21">
        <f t="shared" si="173"/>
        <v>175</v>
      </c>
      <c r="E1130" s="24">
        <v>117</v>
      </c>
      <c r="F1130" s="22">
        <f t="shared" si="174"/>
        <v>0.66857142857142859</v>
      </c>
    </row>
    <row r="1131" spans="1:6" x14ac:dyDescent="0.2">
      <c r="A1131" s="3" t="s">
        <v>564</v>
      </c>
      <c r="B1131" s="24">
        <v>81</v>
      </c>
      <c r="C1131" s="24">
        <v>1</v>
      </c>
      <c r="D1131" s="21">
        <v>82</v>
      </c>
      <c r="E1131" s="24">
        <v>65</v>
      </c>
      <c r="F1131" s="22">
        <f t="shared" si="174"/>
        <v>0.79268292682926833</v>
      </c>
    </row>
    <row r="1132" spans="1:6" x14ac:dyDescent="0.2">
      <c r="A1132" s="3" t="s">
        <v>565</v>
      </c>
      <c r="B1132" s="24">
        <v>153</v>
      </c>
      <c r="C1132" s="24">
        <v>2</v>
      </c>
      <c r="D1132" s="21">
        <f t="shared" si="173"/>
        <v>155</v>
      </c>
      <c r="E1132" s="24">
        <v>97</v>
      </c>
      <c r="F1132" s="22">
        <f t="shared" si="174"/>
        <v>0.62580645161290327</v>
      </c>
    </row>
    <row r="1133" spans="1:6" x14ac:dyDescent="0.2">
      <c r="A1133" s="3" t="s">
        <v>566</v>
      </c>
      <c r="B1133" s="24">
        <v>142</v>
      </c>
      <c r="C1133" s="24">
        <v>4</v>
      </c>
      <c r="D1133" s="21">
        <f t="shared" si="173"/>
        <v>146</v>
      </c>
      <c r="E1133" s="24">
        <v>96</v>
      </c>
      <c r="F1133" s="22">
        <f t="shared" si="174"/>
        <v>0.65753424657534243</v>
      </c>
    </row>
    <row r="1134" spans="1:6" x14ac:dyDescent="0.2">
      <c r="A1134" s="3" t="s">
        <v>567</v>
      </c>
      <c r="B1134" s="24">
        <v>179</v>
      </c>
      <c r="C1134" s="24">
        <v>6</v>
      </c>
      <c r="D1134" s="21">
        <f t="shared" si="173"/>
        <v>185</v>
      </c>
      <c r="E1134" s="24">
        <v>130</v>
      </c>
      <c r="F1134" s="22">
        <f t="shared" si="174"/>
        <v>0.70270270270270274</v>
      </c>
    </row>
    <row r="1135" spans="1:6" x14ac:dyDescent="0.2">
      <c r="A1135" s="3" t="s">
        <v>568</v>
      </c>
      <c r="B1135" s="24">
        <v>96</v>
      </c>
      <c r="C1135" s="24">
        <v>0</v>
      </c>
      <c r="D1135" s="21">
        <v>96</v>
      </c>
      <c r="E1135" s="24">
        <v>77</v>
      </c>
      <c r="F1135" s="22">
        <f t="shared" si="174"/>
        <v>0.80208333333333337</v>
      </c>
    </row>
    <row r="1136" spans="1:6" x14ac:dyDescent="0.2">
      <c r="A1136" s="3" t="s">
        <v>569</v>
      </c>
      <c r="B1136" s="24">
        <v>381</v>
      </c>
      <c r="C1136" s="24">
        <v>15</v>
      </c>
      <c r="D1136" s="21">
        <f t="shared" si="173"/>
        <v>396</v>
      </c>
      <c r="E1136" s="24">
        <v>255</v>
      </c>
      <c r="F1136" s="22">
        <f t="shared" si="174"/>
        <v>0.64393939393939392</v>
      </c>
    </row>
    <row r="1137" spans="1:6" x14ac:dyDescent="0.2">
      <c r="A1137" s="3" t="s">
        <v>570</v>
      </c>
      <c r="B1137" s="24">
        <v>96</v>
      </c>
      <c r="C1137" s="24">
        <v>0</v>
      </c>
      <c r="D1137" s="21">
        <v>96</v>
      </c>
      <c r="E1137" s="24">
        <v>74</v>
      </c>
      <c r="F1137" s="22">
        <f t="shared" si="174"/>
        <v>0.77083333333333337</v>
      </c>
    </row>
    <row r="1138" spans="1:6" x14ac:dyDescent="0.2">
      <c r="A1138" s="3" t="s">
        <v>571</v>
      </c>
      <c r="B1138" s="24">
        <v>316</v>
      </c>
      <c r="C1138" s="24">
        <v>27</v>
      </c>
      <c r="D1138" s="21">
        <f t="shared" si="173"/>
        <v>343</v>
      </c>
      <c r="E1138" s="24">
        <v>206</v>
      </c>
      <c r="F1138" s="22">
        <f t="shared" si="174"/>
        <v>0.6005830903790087</v>
      </c>
    </row>
    <row r="1139" spans="1:6" x14ac:dyDescent="0.2">
      <c r="A1139" s="3" t="s">
        <v>572</v>
      </c>
      <c r="B1139" s="24">
        <v>157</v>
      </c>
      <c r="C1139" s="24">
        <v>4</v>
      </c>
      <c r="D1139" s="21">
        <f t="shared" si="173"/>
        <v>161</v>
      </c>
      <c r="E1139" s="24">
        <v>87</v>
      </c>
      <c r="F1139" s="22">
        <f t="shared" si="174"/>
        <v>0.54037267080745344</v>
      </c>
    </row>
    <row r="1140" spans="1:6" x14ac:dyDescent="0.2">
      <c r="A1140" s="3" t="s">
        <v>573</v>
      </c>
      <c r="B1140" s="24">
        <v>73</v>
      </c>
      <c r="C1140" s="24">
        <v>0</v>
      </c>
      <c r="D1140" s="21">
        <v>73</v>
      </c>
      <c r="E1140" s="24">
        <v>61</v>
      </c>
      <c r="F1140" s="22">
        <f t="shared" si="174"/>
        <v>0.83561643835616439</v>
      </c>
    </row>
    <row r="1141" spans="1:6" x14ac:dyDescent="0.2">
      <c r="A1141" s="3" t="s">
        <v>827</v>
      </c>
      <c r="B1141" s="24">
        <v>114</v>
      </c>
      <c r="C1141" s="24">
        <v>1</v>
      </c>
      <c r="D1141" s="21">
        <v>115</v>
      </c>
      <c r="E1141" s="24">
        <v>77</v>
      </c>
      <c r="F1141" s="22">
        <f t="shared" si="174"/>
        <v>0.66956521739130437</v>
      </c>
    </row>
    <row r="1142" spans="1:6" x14ac:dyDescent="0.2">
      <c r="A1142" s="2" t="s">
        <v>1</v>
      </c>
      <c r="B1142" s="9">
        <f t="shared" ref="B1142" si="175">SUM(B1127:B1141)</f>
        <v>3331</v>
      </c>
      <c r="C1142" s="9">
        <f t="shared" ref="C1142" si="176">SUM(C1127:C1141)</f>
        <v>145</v>
      </c>
      <c r="D1142" s="9">
        <f t="shared" ref="D1142" si="177">SUM(D1127:D1141)</f>
        <v>3476</v>
      </c>
      <c r="E1142" s="9">
        <f t="shared" ref="E1142" si="178">SUM(E1127:E1141)</f>
        <v>2193</v>
      </c>
      <c r="F1142" s="14">
        <f t="shared" ref="F1142" si="179">E1142/D1142</f>
        <v>0.63089758342922897</v>
      </c>
    </row>
    <row r="1143" spans="1:6" x14ac:dyDescent="0.2">
      <c r="A1143" s="2"/>
      <c r="B1143" s="9"/>
      <c r="C1143" s="9"/>
      <c r="D1143" s="9"/>
      <c r="E1143" s="9"/>
      <c r="F1143" s="14"/>
    </row>
    <row r="1144" spans="1:6" x14ac:dyDescent="0.2">
      <c r="A1144" s="4" t="s">
        <v>528</v>
      </c>
    </row>
    <row r="1145" spans="1:6" x14ac:dyDescent="0.2">
      <c r="A1145" s="3" t="s">
        <v>79</v>
      </c>
      <c r="B1145" s="24">
        <v>474</v>
      </c>
      <c r="C1145" s="24">
        <v>52</v>
      </c>
      <c r="D1145" s="21">
        <f t="shared" ref="D1145" si="180">IF(C1145&lt;&gt;0,C1145+B1145,"")</f>
        <v>526</v>
      </c>
      <c r="E1145" s="24">
        <v>302</v>
      </c>
      <c r="F1145" s="22">
        <f t="shared" ref="F1145:F1148" si="181">IF(E1145&lt;&gt;0,E1145/D1145,"")</f>
        <v>0.57414448669201523</v>
      </c>
    </row>
    <row r="1146" spans="1:6" x14ac:dyDescent="0.2">
      <c r="A1146" s="3" t="s">
        <v>80</v>
      </c>
      <c r="B1146" s="24">
        <v>40</v>
      </c>
      <c r="C1146" s="24">
        <v>0</v>
      </c>
      <c r="D1146" s="21">
        <v>40</v>
      </c>
      <c r="E1146" s="24">
        <v>31</v>
      </c>
      <c r="F1146" s="22">
        <f t="shared" si="181"/>
        <v>0.77500000000000002</v>
      </c>
    </row>
    <row r="1147" spans="1:6" x14ac:dyDescent="0.2">
      <c r="A1147" s="3" t="s">
        <v>82</v>
      </c>
      <c r="B1147" s="24">
        <v>1146</v>
      </c>
      <c r="C1147" s="24">
        <v>100</v>
      </c>
      <c r="D1147" s="21">
        <f t="shared" ref="D1147:D1148" si="182">IF(C1147&lt;&gt;0,C1147+B1147,"")</f>
        <v>1246</v>
      </c>
      <c r="E1147" s="24">
        <v>609</v>
      </c>
      <c r="F1147" s="22">
        <f t="shared" si="181"/>
        <v>0.4887640449438202</v>
      </c>
    </row>
    <row r="1148" spans="1:6" x14ac:dyDescent="0.2">
      <c r="A1148" s="3" t="s">
        <v>83</v>
      </c>
      <c r="B1148" s="24">
        <v>1265</v>
      </c>
      <c r="C1148" s="24">
        <v>57</v>
      </c>
      <c r="D1148" s="21">
        <f t="shared" si="182"/>
        <v>1322</v>
      </c>
      <c r="E1148" s="24">
        <v>674</v>
      </c>
      <c r="F1148" s="22">
        <f t="shared" si="181"/>
        <v>0.50983358547655067</v>
      </c>
    </row>
    <row r="1149" spans="1:6" x14ac:dyDescent="0.2">
      <c r="A1149" s="3" t="s">
        <v>664</v>
      </c>
      <c r="B1149" s="16"/>
      <c r="C1149" s="16"/>
      <c r="D1149" s="16"/>
      <c r="E1149" s="24">
        <v>398</v>
      </c>
      <c r="F1149" s="17"/>
    </row>
    <row r="1150" spans="1:6" x14ac:dyDescent="0.2">
      <c r="A1150" s="2" t="s">
        <v>1</v>
      </c>
      <c r="B1150" s="9">
        <f>SUM(B1145:B1149)</f>
        <v>2925</v>
      </c>
      <c r="C1150" s="9">
        <f>SUM(C1145:C1149)</f>
        <v>209</v>
      </c>
      <c r="D1150" s="9">
        <f>SUM(D1145:D1149)</f>
        <v>3134</v>
      </c>
      <c r="E1150" s="9">
        <f>SUM(E1145:E1149)</f>
        <v>2014</v>
      </c>
      <c r="F1150" s="14">
        <f t="shared" ref="F1150" si="183">E1150/D1150</f>
        <v>0.64262922782386722</v>
      </c>
    </row>
    <row r="1151" spans="1:6" x14ac:dyDescent="0.2">
      <c r="A1151" s="2"/>
      <c r="B1151" s="9"/>
      <c r="C1151" s="9"/>
      <c r="D1151" s="9"/>
      <c r="E1151" s="9"/>
      <c r="F1151" s="14"/>
    </row>
    <row r="1152" spans="1:6" x14ac:dyDescent="0.2">
      <c r="A1152" s="2"/>
      <c r="B1152" s="9"/>
      <c r="C1152" s="9"/>
      <c r="D1152" s="9"/>
      <c r="E1152" s="9"/>
      <c r="F1152" s="14"/>
    </row>
    <row r="1154" spans="1:6" x14ac:dyDescent="0.2">
      <c r="A1154" s="4" t="s">
        <v>574</v>
      </c>
    </row>
    <row r="1155" spans="1:6" x14ac:dyDescent="0.2">
      <c r="A1155" s="3" t="s">
        <v>575</v>
      </c>
      <c r="B1155" s="24">
        <v>506</v>
      </c>
      <c r="C1155" s="24">
        <v>18</v>
      </c>
      <c r="D1155" s="21">
        <f t="shared" ref="D1155:D1163" si="184">IF(C1155&lt;&gt;0,C1155+B1155,"")</f>
        <v>524</v>
      </c>
      <c r="E1155" s="24">
        <v>313</v>
      </c>
      <c r="F1155" s="22">
        <f t="shared" ref="F1155:F1164" si="185">IF(E1155&lt;&gt;0,E1155/D1155,"")</f>
        <v>0.59732824427480913</v>
      </c>
    </row>
    <row r="1156" spans="1:6" x14ac:dyDescent="0.2">
      <c r="A1156" s="3" t="s">
        <v>576</v>
      </c>
      <c r="B1156" s="24">
        <v>64</v>
      </c>
      <c r="C1156" s="24">
        <v>0</v>
      </c>
      <c r="D1156" s="21">
        <f>B1156+C1156</f>
        <v>64</v>
      </c>
      <c r="E1156" s="24">
        <v>38</v>
      </c>
      <c r="F1156" s="22">
        <f t="shared" si="185"/>
        <v>0.59375</v>
      </c>
    </row>
    <row r="1157" spans="1:6" x14ac:dyDescent="0.2">
      <c r="A1157" s="3" t="s">
        <v>577</v>
      </c>
      <c r="B1157" s="24">
        <v>690</v>
      </c>
      <c r="C1157" s="24">
        <v>16</v>
      </c>
      <c r="D1157" s="21">
        <f t="shared" si="184"/>
        <v>706</v>
      </c>
      <c r="E1157" s="24">
        <v>425</v>
      </c>
      <c r="F1157" s="22">
        <f t="shared" si="185"/>
        <v>0.60198300283286121</v>
      </c>
    </row>
    <row r="1158" spans="1:6" x14ac:dyDescent="0.2">
      <c r="A1158" s="3" t="s">
        <v>578</v>
      </c>
      <c r="B1158" s="24">
        <v>379</v>
      </c>
      <c r="C1158" s="24">
        <v>12</v>
      </c>
      <c r="D1158" s="21">
        <f t="shared" si="184"/>
        <v>391</v>
      </c>
      <c r="E1158" s="24">
        <v>246</v>
      </c>
      <c r="F1158" s="22">
        <f t="shared" si="185"/>
        <v>0.62915601023017897</v>
      </c>
    </row>
    <row r="1159" spans="1:6" x14ac:dyDescent="0.2">
      <c r="A1159" s="3" t="s">
        <v>579</v>
      </c>
      <c r="B1159" s="24">
        <v>636</v>
      </c>
      <c r="C1159" s="24">
        <v>47</v>
      </c>
      <c r="D1159" s="21">
        <f t="shared" si="184"/>
        <v>683</v>
      </c>
      <c r="E1159" s="24">
        <v>402</v>
      </c>
      <c r="F1159" s="22">
        <f t="shared" si="185"/>
        <v>0.58857979502196189</v>
      </c>
    </row>
    <row r="1160" spans="1:6" x14ac:dyDescent="0.2">
      <c r="A1160" s="3" t="s">
        <v>580</v>
      </c>
      <c r="B1160" s="24">
        <v>571</v>
      </c>
      <c r="C1160" s="24">
        <v>33</v>
      </c>
      <c r="D1160" s="21">
        <f t="shared" si="184"/>
        <v>604</v>
      </c>
      <c r="E1160" s="24">
        <v>360</v>
      </c>
      <c r="F1160" s="22">
        <f t="shared" si="185"/>
        <v>0.59602649006622521</v>
      </c>
    </row>
    <row r="1161" spans="1:6" x14ac:dyDescent="0.2">
      <c r="A1161" s="3" t="s">
        <v>581</v>
      </c>
      <c r="B1161" s="24">
        <v>385</v>
      </c>
      <c r="C1161" s="24">
        <v>27</v>
      </c>
      <c r="D1161" s="21">
        <f t="shared" si="184"/>
        <v>412</v>
      </c>
      <c r="E1161" s="24">
        <v>231</v>
      </c>
      <c r="F1161" s="22">
        <f t="shared" si="185"/>
        <v>0.56067961165048541</v>
      </c>
    </row>
    <row r="1162" spans="1:6" x14ac:dyDescent="0.2">
      <c r="A1162" s="4" t="s">
        <v>852</v>
      </c>
      <c r="B1162" s="24"/>
      <c r="C1162" s="24"/>
      <c r="D1162" s="21"/>
      <c r="E1162" s="24"/>
      <c r="F1162" s="22"/>
    </row>
    <row r="1163" spans="1:6" x14ac:dyDescent="0.2">
      <c r="A1163" s="3" t="s">
        <v>582</v>
      </c>
      <c r="B1163" s="24">
        <v>358</v>
      </c>
      <c r="C1163" s="24">
        <v>26</v>
      </c>
      <c r="D1163" s="21">
        <f t="shared" si="184"/>
        <v>384</v>
      </c>
      <c r="E1163" s="24">
        <v>241</v>
      </c>
      <c r="F1163" s="22">
        <f t="shared" si="185"/>
        <v>0.62760416666666663</v>
      </c>
    </row>
    <row r="1164" spans="1:6" x14ac:dyDescent="0.2">
      <c r="A1164" s="3" t="s">
        <v>583</v>
      </c>
      <c r="B1164" s="24">
        <v>41</v>
      </c>
      <c r="C1164" s="24">
        <v>0</v>
      </c>
      <c r="D1164" s="21">
        <f>B1164+C1164</f>
        <v>41</v>
      </c>
      <c r="E1164" s="24">
        <v>34</v>
      </c>
      <c r="F1164" s="22">
        <f t="shared" si="185"/>
        <v>0.82926829268292679</v>
      </c>
    </row>
    <row r="1165" spans="1:6" x14ac:dyDescent="0.2">
      <c r="A1165" s="2" t="s">
        <v>1</v>
      </c>
      <c r="B1165" s="9">
        <f>SUM(B1155:B1164)</f>
        <v>3630</v>
      </c>
      <c r="C1165" s="9">
        <f>SUM(C1155:C1164)</f>
        <v>179</v>
      </c>
      <c r="D1165" s="9">
        <f>SUM(D1155:D1164)</f>
        <v>3809</v>
      </c>
      <c r="E1165" s="9">
        <f>SUM(E1155:E1164)</f>
        <v>2290</v>
      </c>
      <c r="F1165" s="14">
        <f t="shared" ref="F1165" si="186">E1165/D1165</f>
        <v>0.60120766605408249</v>
      </c>
    </row>
    <row r="1166" spans="1:6" ht="8.25" customHeight="1" x14ac:dyDescent="0.2"/>
    <row r="1167" spans="1:6" x14ac:dyDescent="0.2">
      <c r="A1167" s="4" t="s">
        <v>584</v>
      </c>
    </row>
    <row r="1168" spans="1:6" x14ac:dyDescent="0.2">
      <c r="A1168" s="23" t="s">
        <v>585</v>
      </c>
      <c r="B1168" s="24">
        <v>496</v>
      </c>
      <c r="C1168" s="24">
        <v>37</v>
      </c>
      <c r="D1168" s="21">
        <f>IF(C1168&lt;&gt;0,C1168+B1168,"")</f>
        <v>533</v>
      </c>
      <c r="E1168" s="24">
        <v>270</v>
      </c>
      <c r="F1168" s="22">
        <f>IF(E1168&lt;&gt;0,E1168/D1168,"")</f>
        <v>0.5065666041275797</v>
      </c>
    </row>
    <row r="1169" spans="1:6" x14ac:dyDescent="0.2">
      <c r="A1169" s="23" t="s">
        <v>586</v>
      </c>
      <c r="B1169" s="24">
        <v>507</v>
      </c>
      <c r="C1169" s="24">
        <v>39</v>
      </c>
      <c r="D1169" s="21">
        <f t="shared" ref="D1169:D1186" si="187">IF(C1169&lt;&gt;0,C1169+B1169,"")</f>
        <v>546</v>
      </c>
      <c r="E1169" s="24">
        <v>282</v>
      </c>
      <c r="F1169" s="22">
        <f t="shared" ref="F1169:F1185" si="188">IF(E1169&lt;&gt;0,E1169/D1169,"")</f>
        <v>0.51648351648351654</v>
      </c>
    </row>
    <row r="1170" spans="1:6" x14ac:dyDescent="0.2">
      <c r="A1170" s="23" t="s">
        <v>587</v>
      </c>
      <c r="B1170" s="24">
        <v>415</v>
      </c>
      <c r="C1170" s="24">
        <v>27</v>
      </c>
      <c r="D1170" s="21">
        <f t="shared" si="187"/>
        <v>442</v>
      </c>
      <c r="E1170" s="24">
        <v>247</v>
      </c>
      <c r="F1170" s="22">
        <f t="shared" si="188"/>
        <v>0.55882352941176472</v>
      </c>
    </row>
    <row r="1171" spans="1:6" x14ac:dyDescent="0.2">
      <c r="A1171" s="23" t="s">
        <v>588</v>
      </c>
      <c r="B1171" s="24">
        <v>388</v>
      </c>
      <c r="C1171" s="24">
        <v>30</v>
      </c>
      <c r="D1171" s="21">
        <f t="shared" si="187"/>
        <v>418</v>
      </c>
      <c r="E1171" s="24">
        <v>235</v>
      </c>
      <c r="F1171" s="22">
        <f t="shared" si="188"/>
        <v>0.56220095693779903</v>
      </c>
    </row>
    <row r="1172" spans="1:6" x14ac:dyDescent="0.2">
      <c r="A1172" s="23" t="s">
        <v>589</v>
      </c>
      <c r="B1172" s="24">
        <v>453</v>
      </c>
      <c r="C1172" s="24">
        <v>21</v>
      </c>
      <c r="D1172" s="21">
        <f t="shared" si="187"/>
        <v>474</v>
      </c>
      <c r="E1172" s="24">
        <v>248</v>
      </c>
      <c r="F1172" s="22">
        <f t="shared" si="188"/>
        <v>0.52320675105485237</v>
      </c>
    </row>
    <row r="1173" spans="1:6" x14ac:dyDescent="0.2">
      <c r="A1173" s="23" t="s">
        <v>590</v>
      </c>
      <c r="B1173" s="24">
        <v>139</v>
      </c>
      <c r="C1173" s="24">
        <v>6</v>
      </c>
      <c r="D1173" s="21">
        <f t="shared" si="187"/>
        <v>145</v>
      </c>
      <c r="E1173" s="24">
        <v>79</v>
      </c>
      <c r="F1173" s="22">
        <f t="shared" si="188"/>
        <v>0.54482758620689653</v>
      </c>
    </row>
    <row r="1174" spans="1:6" x14ac:dyDescent="0.2">
      <c r="A1174" s="23" t="s">
        <v>591</v>
      </c>
      <c r="B1174" s="24">
        <v>281</v>
      </c>
      <c r="C1174" s="24">
        <v>9</v>
      </c>
      <c r="D1174" s="21">
        <f t="shared" si="187"/>
        <v>290</v>
      </c>
      <c r="E1174" s="24">
        <v>173</v>
      </c>
      <c r="F1174" s="22">
        <f t="shared" si="188"/>
        <v>0.59655172413793101</v>
      </c>
    </row>
    <row r="1175" spans="1:6" x14ac:dyDescent="0.2">
      <c r="A1175" s="23" t="s">
        <v>592</v>
      </c>
      <c r="B1175" s="24">
        <v>432</v>
      </c>
      <c r="C1175" s="24">
        <v>31</v>
      </c>
      <c r="D1175" s="21">
        <f t="shared" si="187"/>
        <v>463</v>
      </c>
      <c r="E1175" s="24">
        <v>240</v>
      </c>
      <c r="F1175" s="22">
        <f t="shared" si="188"/>
        <v>0.51835853131749465</v>
      </c>
    </row>
    <row r="1176" spans="1:6" x14ac:dyDescent="0.2">
      <c r="A1176" s="23" t="s">
        <v>593</v>
      </c>
      <c r="B1176" s="24">
        <v>402</v>
      </c>
      <c r="C1176" s="24">
        <v>22</v>
      </c>
      <c r="D1176" s="21">
        <f t="shared" si="187"/>
        <v>424</v>
      </c>
      <c r="E1176" s="24">
        <v>242</v>
      </c>
      <c r="F1176" s="22">
        <f t="shared" si="188"/>
        <v>0.57075471698113212</v>
      </c>
    </row>
    <row r="1177" spans="1:6" x14ac:dyDescent="0.2">
      <c r="A1177" s="23" t="s">
        <v>594</v>
      </c>
      <c r="B1177" s="24">
        <v>572</v>
      </c>
      <c r="C1177" s="24">
        <v>37</v>
      </c>
      <c r="D1177" s="21">
        <f t="shared" si="187"/>
        <v>609</v>
      </c>
      <c r="E1177" s="24">
        <v>319</v>
      </c>
      <c r="F1177" s="22">
        <f t="shared" si="188"/>
        <v>0.52380952380952384</v>
      </c>
    </row>
    <row r="1178" spans="1:6" x14ac:dyDescent="0.2">
      <c r="A1178" s="23" t="s">
        <v>595</v>
      </c>
      <c r="B1178" s="24">
        <v>260</v>
      </c>
      <c r="C1178" s="24">
        <v>16</v>
      </c>
      <c r="D1178" s="21">
        <f t="shared" si="187"/>
        <v>276</v>
      </c>
      <c r="E1178" s="24">
        <v>155</v>
      </c>
      <c r="F1178" s="22">
        <f t="shared" si="188"/>
        <v>0.56159420289855078</v>
      </c>
    </row>
    <row r="1179" spans="1:6" x14ac:dyDescent="0.2">
      <c r="A1179" s="23" t="s">
        <v>596</v>
      </c>
      <c r="B1179" s="24">
        <v>174</v>
      </c>
      <c r="C1179" s="24">
        <v>9</v>
      </c>
      <c r="D1179" s="21">
        <f t="shared" si="187"/>
        <v>183</v>
      </c>
      <c r="E1179" s="24">
        <v>108</v>
      </c>
      <c r="F1179" s="22">
        <f t="shared" si="188"/>
        <v>0.5901639344262295</v>
      </c>
    </row>
    <row r="1180" spans="1:6" x14ac:dyDescent="0.2">
      <c r="A1180" s="23" t="s">
        <v>834</v>
      </c>
      <c r="B1180" s="24">
        <v>63</v>
      </c>
      <c r="C1180" s="24">
        <v>1</v>
      </c>
      <c r="D1180" s="21">
        <f t="shared" si="187"/>
        <v>64</v>
      </c>
      <c r="E1180" s="24">
        <v>40</v>
      </c>
      <c r="F1180" s="22">
        <f t="shared" si="188"/>
        <v>0.625</v>
      </c>
    </row>
    <row r="1181" spans="1:6" x14ac:dyDescent="0.2">
      <c r="A1181" s="23" t="s">
        <v>835</v>
      </c>
      <c r="B1181" s="24">
        <v>304</v>
      </c>
      <c r="C1181" s="24">
        <v>13</v>
      </c>
      <c r="D1181" s="21">
        <f t="shared" si="187"/>
        <v>317</v>
      </c>
      <c r="E1181" s="24">
        <v>187</v>
      </c>
      <c r="F1181" s="22">
        <f t="shared" si="188"/>
        <v>0.58990536277602523</v>
      </c>
    </row>
    <row r="1182" spans="1:6" x14ac:dyDescent="0.2">
      <c r="A1182" s="23" t="s">
        <v>597</v>
      </c>
      <c r="B1182" s="24">
        <v>528</v>
      </c>
      <c r="C1182" s="24">
        <v>24</v>
      </c>
      <c r="D1182" s="21">
        <f t="shared" si="187"/>
        <v>552</v>
      </c>
      <c r="E1182" s="24">
        <v>324</v>
      </c>
      <c r="F1182" s="22">
        <f t="shared" si="188"/>
        <v>0.58695652173913049</v>
      </c>
    </row>
    <row r="1183" spans="1:6" x14ac:dyDescent="0.2">
      <c r="A1183" s="23" t="s">
        <v>598</v>
      </c>
      <c r="B1183" s="24">
        <v>391</v>
      </c>
      <c r="C1183" s="24">
        <v>24</v>
      </c>
      <c r="D1183" s="21">
        <f t="shared" si="187"/>
        <v>415</v>
      </c>
      <c r="E1183" s="24">
        <v>239</v>
      </c>
      <c r="F1183" s="22">
        <f t="shared" si="188"/>
        <v>0.57590361445783134</v>
      </c>
    </row>
    <row r="1184" spans="1:6" x14ac:dyDescent="0.2">
      <c r="A1184" s="23" t="s">
        <v>599</v>
      </c>
      <c r="B1184" s="24">
        <v>272</v>
      </c>
      <c r="C1184" s="24">
        <v>21</v>
      </c>
      <c r="D1184" s="21">
        <f t="shared" si="187"/>
        <v>293</v>
      </c>
      <c r="E1184" s="24">
        <v>173</v>
      </c>
      <c r="F1184" s="22">
        <f t="shared" si="188"/>
        <v>0.59044368600682595</v>
      </c>
    </row>
    <row r="1185" spans="1:6" x14ac:dyDescent="0.2">
      <c r="A1185" s="23" t="s">
        <v>836</v>
      </c>
      <c r="B1185" s="24">
        <v>81</v>
      </c>
      <c r="C1185" s="24">
        <v>1</v>
      </c>
      <c r="D1185" s="21">
        <f t="shared" si="187"/>
        <v>82</v>
      </c>
      <c r="E1185" s="24">
        <v>49</v>
      </c>
      <c r="F1185" s="22">
        <f t="shared" si="188"/>
        <v>0.59756097560975607</v>
      </c>
    </row>
    <row r="1186" spans="1:6" x14ac:dyDescent="0.2">
      <c r="A1186" s="23" t="s">
        <v>132</v>
      </c>
      <c r="B1186" s="29"/>
      <c r="C1186" s="29"/>
      <c r="D1186" s="29" t="str">
        <f t="shared" si="187"/>
        <v/>
      </c>
      <c r="E1186" s="24">
        <v>293</v>
      </c>
      <c r="F1186" s="42"/>
    </row>
    <row r="1187" spans="1:6" x14ac:dyDescent="0.2">
      <c r="A1187" s="25" t="s">
        <v>1</v>
      </c>
      <c r="B1187" s="9">
        <f>SUM(B1168:B1186)</f>
        <v>6158</v>
      </c>
      <c r="C1187" s="9">
        <f>SUM(C1168:C1186)</f>
        <v>368</v>
      </c>
      <c r="D1187" s="9">
        <f>SUM(D1168:D1186)</f>
        <v>6526</v>
      </c>
      <c r="E1187" s="9">
        <f>SUM(E1168:E1186)</f>
        <v>3903</v>
      </c>
      <c r="F1187" s="14">
        <f t="shared" ref="F1187" si="189">E1187/D1187</f>
        <v>0.59806926141587491</v>
      </c>
    </row>
    <row r="1188" spans="1:6" ht="7.5" customHeight="1" x14ac:dyDescent="0.2"/>
    <row r="1189" spans="1:6" x14ac:dyDescent="0.2">
      <c r="A1189" s="4" t="s">
        <v>600</v>
      </c>
    </row>
    <row r="1190" spans="1:6" x14ac:dyDescent="0.2">
      <c r="A1190" s="3" t="s">
        <v>12</v>
      </c>
      <c r="B1190" s="24">
        <v>715</v>
      </c>
      <c r="C1190" s="24">
        <v>33</v>
      </c>
      <c r="D1190" s="21">
        <v>748</v>
      </c>
      <c r="E1190" s="24">
        <v>431</v>
      </c>
      <c r="F1190" s="22">
        <f t="shared" ref="F1190:F1195" si="190">IF(E1190&lt;&gt;0,E1190/D1190,"")</f>
        <v>0.5762032085561497</v>
      </c>
    </row>
    <row r="1191" spans="1:6" x14ac:dyDescent="0.2">
      <c r="A1191" s="3" t="s">
        <v>13</v>
      </c>
      <c r="B1191" s="24">
        <v>529</v>
      </c>
      <c r="C1191" s="24">
        <v>32</v>
      </c>
      <c r="D1191" s="21">
        <v>561</v>
      </c>
      <c r="E1191" s="24">
        <v>337</v>
      </c>
      <c r="F1191" s="22">
        <f t="shared" si="190"/>
        <v>0.60071301247771836</v>
      </c>
    </row>
    <row r="1192" spans="1:6" x14ac:dyDescent="0.2">
      <c r="A1192" s="3" t="s">
        <v>14</v>
      </c>
      <c r="B1192" s="24">
        <v>611</v>
      </c>
      <c r="C1192" s="24">
        <v>47</v>
      </c>
      <c r="D1192" s="21">
        <v>658</v>
      </c>
      <c r="E1192" s="24">
        <v>388</v>
      </c>
      <c r="F1192" s="22">
        <f t="shared" si="190"/>
        <v>0.58966565349544076</v>
      </c>
    </row>
    <row r="1193" spans="1:6" x14ac:dyDescent="0.2">
      <c r="A1193" s="3" t="s">
        <v>15</v>
      </c>
      <c r="B1193" s="24">
        <v>434</v>
      </c>
      <c r="C1193" s="24">
        <v>9</v>
      </c>
      <c r="D1193" s="21">
        <v>443</v>
      </c>
      <c r="E1193" s="24">
        <v>265</v>
      </c>
      <c r="F1193" s="22">
        <f t="shared" si="190"/>
        <v>0.59819413092550788</v>
      </c>
    </row>
    <row r="1194" spans="1:6" x14ac:dyDescent="0.2">
      <c r="A1194" s="3" t="s">
        <v>16</v>
      </c>
      <c r="B1194" s="24">
        <v>102</v>
      </c>
      <c r="C1194" s="24">
        <v>1</v>
      </c>
      <c r="D1194" s="21">
        <f>IF(C1194&lt;&gt;0,C1194+B1194,"")</f>
        <v>103</v>
      </c>
      <c r="E1194" s="24">
        <v>74</v>
      </c>
      <c r="F1194" s="22">
        <f t="shared" si="190"/>
        <v>0.71844660194174759</v>
      </c>
    </row>
    <row r="1195" spans="1:6" x14ac:dyDescent="0.2">
      <c r="A1195" s="3" t="s">
        <v>17</v>
      </c>
      <c r="B1195" s="24">
        <v>70</v>
      </c>
      <c r="C1195" s="24">
        <v>3</v>
      </c>
      <c r="D1195" s="21">
        <f>IF(C1195&lt;&gt;0,C1195+B1195,"")</f>
        <v>73</v>
      </c>
      <c r="E1195" s="24">
        <v>59</v>
      </c>
      <c r="F1195" s="22">
        <f t="shared" si="190"/>
        <v>0.80821917808219179</v>
      </c>
    </row>
    <row r="1196" spans="1:6" x14ac:dyDescent="0.2">
      <c r="A1196" s="2" t="s">
        <v>1</v>
      </c>
      <c r="B1196" s="9">
        <f>SUM(B1190:B1195)</f>
        <v>2461</v>
      </c>
      <c r="C1196" s="9">
        <f>SUM(C1190:C1195)</f>
        <v>125</v>
      </c>
      <c r="D1196" s="9">
        <f>SUM(D1190:D1195)</f>
        <v>2586</v>
      </c>
      <c r="E1196" s="9">
        <f>SUM(E1190:E1195)</f>
        <v>1554</v>
      </c>
      <c r="F1196" s="14">
        <f t="shared" ref="F1196" si="191">E1196/D1196</f>
        <v>0.60092807424593964</v>
      </c>
    </row>
    <row r="1197" spans="1:6" ht="8.25" customHeight="1" x14ac:dyDescent="0.2"/>
    <row r="1198" spans="1:6" x14ac:dyDescent="0.2">
      <c r="A1198" s="4" t="s">
        <v>601</v>
      </c>
    </row>
    <row r="1199" spans="1:6" x14ac:dyDescent="0.2">
      <c r="A1199" s="3" t="s">
        <v>12</v>
      </c>
      <c r="B1199" s="24">
        <v>1063</v>
      </c>
      <c r="C1199" s="24">
        <f>19+69</f>
        <v>88</v>
      </c>
      <c r="D1199" s="21">
        <f t="shared" ref="D1199:D1204" si="192">IF(C1199&lt;&gt;0,C1199+B1199,"")</f>
        <v>1151</v>
      </c>
      <c r="E1199" s="24">
        <v>645</v>
      </c>
      <c r="F1199" s="22">
        <f t="shared" ref="F1199:F1204" si="193">IF(E1199&lt;&gt;0,E1199/D1199,"")</f>
        <v>0.5603822762814944</v>
      </c>
    </row>
    <row r="1200" spans="1:6" x14ac:dyDescent="0.2">
      <c r="A1200" s="3" t="s">
        <v>13</v>
      </c>
      <c r="B1200" s="24">
        <v>827</v>
      </c>
      <c r="C1200" s="24">
        <f>13+46</f>
        <v>59</v>
      </c>
      <c r="D1200" s="21">
        <f t="shared" si="192"/>
        <v>886</v>
      </c>
      <c r="E1200" s="24">
        <v>301</v>
      </c>
      <c r="F1200" s="22">
        <f t="shared" si="193"/>
        <v>0.33972911963882618</v>
      </c>
    </row>
    <row r="1201" spans="1:6" x14ac:dyDescent="0.2">
      <c r="A1201" s="3" t="s">
        <v>14</v>
      </c>
      <c r="B1201" s="24">
        <v>565</v>
      </c>
      <c r="C1201" s="24">
        <f>16+37</f>
        <v>53</v>
      </c>
      <c r="D1201" s="21">
        <f t="shared" si="192"/>
        <v>618</v>
      </c>
      <c r="E1201" s="24">
        <v>191</v>
      </c>
      <c r="F1201" s="22">
        <f t="shared" si="193"/>
        <v>0.30906148867313915</v>
      </c>
    </row>
    <row r="1202" spans="1:6" x14ac:dyDescent="0.2">
      <c r="A1202" s="3" t="s">
        <v>15</v>
      </c>
      <c r="B1202" s="24">
        <v>906</v>
      </c>
      <c r="C1202" s="24">
        <f>14+82</f>
        <v>96</v>
      </c>
      <c r="D1202" s="21">
        <f t="shared" si="192"/>
        <v>1002</v>
      </c>
      <c r="E1202" s="24">
        <v>383</v>
      </c>
      <c r="F1202" s="22">
        <f t="shared" si="193"/>
        <v>0.38223552894211577</v>
      </c>
    </row>
    <row r="1203" spans="1:6" x14ac:dyDescent="0.2">
      <c r="A1203" s="3" t="s">
        <v>16</v>
      </c>
      <c r="B1203" s="24">
        <v>820</v>
      </c>
      <c r="C1203" s="24">
        <f>15+58</f>
        <v>73</v>
      </c>
      <c r="D1203" s="21">
        <f t="shared" si="192"/>
        <v>893</v>
      </c>
      <c r="E1203" s="24">
        <v>292</v>
      </c>
      <c r="F1203" s="22">
        <f t="shared" si="193"/>
        <v>0.32698768197088468</v>
      </c>
    </row>
    <row r="1204" spans="1:6" x14ac:dyDescent="0.2">
      <c r="A1204" s="3" t="s">
        <v>17</v>
      </c>
      <c r="B1204" s="24">
        <v>979</v>
      </c>
      <c r="C1204" s="24">
        <f>23+88</f>
        <v>111</v>
      </c>
      <c r="D1204" s="21">
        <f t="shared" si="192"/>
        <v>1090</v>
      </c>
      <c r="E1204" s="24">
        <v>442</v>
      </c>
      <c r="F1204" s="22">
        <f t="shared" si="193"/>
        <v>0.40550458715596333</v>
      </c>
    </row>
    <row r="1205" spans="1:6" x14ac:dyDescent="0.2">
      <c r="A1205" s="3" t="s">
        <v>18</v>
      </c>
      <c r="B1205" s="24">
        <v>1014</v>
      </c>
      <c r="C1205" s="24">
        <f>22+70</f>
        <v>92</v>
      </c>
      <c r="D1205" s="21">
        <f>IF(C1205&lt;&gt;0,C1205+B1205,"")</f>
        <v>1106</v>
      </c>
      <c r="E1205" s="24">
        <v>464</v>
      </c>
      <c r="F1205" s="22">
        <f>IF(E1205&lt;&gt;0,E1205/D1205,"")</f>
        <v>0.41952983725135623</v>
      </c>
    </row>
    <row r="1206" spans="1:6" x14ac:dyDescent="0.2">
      <c r="A1206" s="3" t="s">
        <v>665</v>
      </c>
      <c r="B1206" s="28"/>
      <c r="C1206" s="28"/>
      <c r="D1206" s="29"/>
      <c r="E1206" s="24">
        <v>2393</v>
      </c>
      <c r="F1206" s="30"/>
    </row>
    <row r="1207" spans="1:6" x14ac:dyDescent="0.2">
      <c r="A1207" s="2" t="s">
        <v>1</v>
      </c>
      <c r="B1207" s="9">
        <f>SUM(B1199:B1206)</f>
        <v>6174</v>
      </c>
      <c r="C1207" s="9">
        <f>SUM(C1199:C1206)</f>
        <v>572</v>
      </c>
      <c r="D1207" s="9">
        <f>SUM(D1199:D1206)</f>
        <v>6746</v>
      </c>
      <c r="E1207" s="9">
        <f>SUM(E1199:E1206)</f>
        <v>5111</v>
      </c>
      <c r="F1207" s="14">
        <f t="shared" ref="F1207:F1209" si="194">E1207/D1207</f>
        <v>0.75763415357248742</v>
      </c>
    </row>
    <row r="1208" spans="1:6" ht="13.5" customHeight="1" x14ac:dyDescent="0.2"/>
    <row r="1209" spans="1:6" x14ac:dyDescent="0.2">
      <c r="A1209" s="2" t="s">
        <v>558</v>
      </c>
      <c r="B1209" s="9">
        <f>B1196+B1165+B1150+B1142+B1187+B1207</f>
        <v>24679</v>
      </c>
      <c r="C1209" s="9">
        <f>C1196+C1165+C1150+C1142+C1187+C1207</f>
        <v>1598</v>
      </c>
      <c r="D1209" s="9">
        <f>D1196+D1165+D1150+D1142+D1187+D1207</f>
        <v>26277</v>
      </c>
      <c r="E1209" s="9">
        <f>E1196+E1165+E1150+E1142+E1187+E1207</f>
        <v>17065</v>
      </c>
      <c r="F1209" s="14">
        <f t="shared" si="194"/>
        <v>0.64942725577501237</v>
      </c>
    </row>
    <row r="1210" spans="1:6" ht="14.25" customHeight="1" x14ac:dyDescent="0.2"/>
    <row r="1211" spans="1:6" ht="14.45" customHeight="1" x14ac:dyDescent="0.2">
      <c r="A1211" s="2" t="s">
        <v>602</v>
      </c>
      <c r="B1211" s="6"/>
      <c r="C1211" s="6"/>
      <c r="D1211" s="6"/>
      <c r="E1211" s="6"/>
      <c r="F1211" s="11"/>
    </row>
    <row r="1212" spans="1:6" ht="8.25" customHeight="1" x14ac:dyDescent="0.2">
      <c r="B1212" s="8"/>
      <c r="C1212" s="8"/>
      <c r="D1212" s="8"/>
      <c r="E1212" s="8"/>
      <c r="F1212" s="12"/>
    </row>
    <row r="1213" spans="1:6" x14ac:dyDescent="0.2">
      <c r="A1213" s="4" t="s">
        <v>528</v>
      </c>
    </row>
    <row r="1214" spans="1:6" x14ac:dyDescent="0.2">
      <c r="A1214" s="5" t="s">
        <v>13</v>
      </c>
      <c r="B1214" s="24">
        <v>1061</v>
      </c>
      <c r="C1214" s="24">
        <v>122</v>
      </c>
      <c r="D1214" s="21">
        <f t="shared" ref="D1214:D1232" si="195">IF(C1214&lt;&gt;0,C1214+B1214,"")</f>
        <v>1183</v>
      </c>
      <c r="E1214" s="24">
        <v>592</v>
      </c>
      <c r="F1214" s="22">
        <f t="shared" ref="F1214:F1232" si="196">IF(E1214&lt;&gt;0,E1214/D1214,"")</f>
        <v>0.50042265426880816</v>
      </c>
    </row>
    <row r="1215" spans="1:6" x14ac:dyDescent="0.2">
      <c r="A1215" s="5" t="s">
        <v>14</v>
      </c>
      <c r="B1215" s="24">
        <v>620</v>
      </c>
      <c r="C1215" s="24">
        <v>75</v>
      </c>
      <c r="D1215" s="21">
        <f t="shared" si="195"/>
        <v>695</v>
      </c>
      <c r="E1215" s="24">
        <v>345</v>
      </c>
      <c r="F1215" s="22">
        <f t="shared" si="196"/>
        <v>0.49640287769784175</v>
      </c>
    </row>
    <row r="1216" spans="1:6" x14ac:dyDescent="0.2">
      <c r="A1216" s="5" t="s">
        <v>15</v>
      </c>
      <c r="B1216" s="24">
        <v>1083</v>
      </c>
      <c r="C1216" s="24">
        <v>100</v>
      </c>
      <c r="D1216" s="21">
        <f t="shared" si="195"/>
        <v>1183</v>
      </c>
      <c r="E1216" s="24">
        <v>608</v>
      </c>
      <c r="F1216" s="22">
        <f t="shared" si="196"/>
        <v>0.51394759087066777</v>
      </c>
    </row>
    <row r="1217" spans="1:6" x14ac:dyDescent="0.2">
      <c r="A1217" s="5" t="s">
        <v>16</v>
      </c>
      <c r="B1217" s="24">
        <v>909</v>
      </c>
      <c r="C1217" s="24">
        <v>104</v>
      </c>
      <c r="D1217" s="21">
        <f t="shared" si="195"/>
        <v>1013</v>
      </c>
      <c r="E1217" s="24">
        <v>509</v>
      </c>
      <c r="F1217" s="22">
        <f t="shared" si="196"/>
        <v>0.50246791707798621</v>
      </c>
    </row>
    <row r="1218" spans="1:6" x14ac:dyDescent="0.2">
      <c r="A1218" s="5" t="s">
        <v>17</v>
      </c>
      <c r="B1218" s="24">
        <v>963</v>
      </c>
      <c r="C1218" s="24">
        <v>54</v>
      </c>
      <c r="D1218" s="21">
        <f t="shared" si="195"/>
        <v>1017</v>
      </c>
      <c r="E1218" s="24">
        <v>518</v>
      </c>
      <c r="F1218" s="22">
        <f t="shared" si="196"/>
        <v>0.50934119960668633</v>
      </c>
    </row>
    <row r="1219" spans="1:6" x14ac:dyDescent="0.2">
      <c r="A1219" s="5" t="s">
        <v>18</v>
      </c>
      <c r="B1219" s="24">
        <v>1053</v>
      </c>
      <c r="C1219" s="24">
        <v>133</v>
      </c>
      <c r="D1219" s="21">
        <f t="shared" si="195"/>
        <v>1186</v>
      </c>
      <c r="E1219" s="24">
        <v>542</v>
      </c>
      <c r="F1219" s="22">
        <f t="shared" si="196"/>
        <v>0.45699831365935917</v>
      </c>
    </row>
    <row r="1220" spans="1:6" x14ac:dyDescent="0.2">
      <c r="A1220" s="5" t="s">
        <v>37</v>
      </c>
      <c r="B1220" s="24">
        <v>953</v>
      </c>
      <c r="C1220" s="24">
        <v>79</v>
      </c>
      <c r="D1220" s="21">
        <f t="shared" si="195"/>
        <v>1032</v>
      </c>
      <c r="E1220" s="24">
        <v>548</v>
      </c>
      <c r="F1220" s="22">
        <f t="shared" si="196"/>
        <v>0.53100775193798455</v>
      </c>
    </row>
    <row r="1221" spans="1:6" x14ac:dyDescent="0.2">
      <c r="A1221" s="5" t="s">
        <v>38</v>
      </c>
      <c r="B1221" s="24">
        <v>1160</v>
      </c>
      <c r="C1221" s="24">
        <v>154</v>
      </c>
      <c r="D1221" s="21">
        <f t="shared" si="195"/>
        <v>1314</v>
      </c>
      <c r="E1221" s="24">
        <v>615</v>
      </c>
      <c r="F1221" s="22">
        <f t="shared" si="196"/>
        <v>0.4680365296803653</v>
      </c>
    </row>
    <row r="1222" spans="1:6" x14ac:dyDescent="0.2">
      <c r="A1222" s="5" t="s">
        <v>39</v>
      </c>
      <c r="B1222" s="24">
        <v>1136</v>
      </c>
      <c r="C1222" s="24">
        <v>84</v>
      </c>
      <c r="D1222" s="21">
        <f t="shared" si="195"/>
        <v>1220</v>
      </c>
      <c r="E1222" s="24">
        <v>639</v>
      </c>
      <c r="F1222" s="22">
        <f t="shared" si="196"/>
        <v>0.52377049180327873</v>
      </c>
    </row>
    <row r="1223" spans="1:6" x14ac:dyDescent="0.2">
      <c r="A1223" s="5" t="s">
        <v>40</v>
      </c>
      <c r="B1223" s="24">
        <v>1125</v>
      </c>
      <c r="C1223" s="24">
        <v>115</v>
      </c>
      <c r="D1223" s="21">
        <f t="shared" si="195"/>
        <v>1240</v>
      </c>
      <c r="E1223" s="24">
        <v>611</v>
      </c>
      <c r="F1223" s="22">
        <f t="shared" si="196"/>
        <v>0.49274193548387096</v>
      </c>
    </row>
    <row r="1224" spans="1:6" x14ac:dyDescent="0.2">
      <c r="A1224" s="5" t="s">
        <v>19</v>
      </c>
      <c r="B1224" s="24">
        <v>1026</v>
      </c>
      <c r="C1224" s="24">
        <v>98</v>
      </c>
      <c r="D1224" s="21">
        <f t="shared" si="195"/>
        <v>1124</v>
      </c>
      <c r="E1224" s="24">
        <v>600</v>
      </c>
      <c r="F1224" s="22">
        <f t="shared" si="196"/>
        <v>0.53380782918149461</v>
      </c>
    </row>
    <row r="1225" spans="1:6" x14ac:dyDescent="0.2">
      <c r="A1225" s="5" t="s">
        <v>20</v>
      </c>
      <c r="B1225" s="24">
        <v>1111</v>
      </c>
      <c r="C1225" s="24">
        <v>109</v>
      </c>
      <c r="D1225" s="21">
        <f t="shared" si="195"/>
        <v>1220</v>
      </c>
      <c r="E1225" s="24">
        <v>587</v>
      </c>
      <c r="F1225" s="22">
        <f t="shared" si="196"/>
        <v>0.48114754098360657</v>
      </c>
    </row>
    <row r="1226" spans="1:6" x14ac:dyDescent="0.2">
      <c r="A1226" s="5" t="s">
        <v>21</v>
      </c>
      <c r="B1226" s="24">
        <v>854</v>
      </c>
      <c r="C1226" s="24">
        <v>73</v>
      </c>
      <c r="D1226" s="21">
        <f t="shared" si="195"/>
        <v>927</v>
      </c>
      <c r="E1226" s="24">
        <v>462</v>
      </c>
      <c r="F1226" s="22">
        <f t="shared" si="196"/>
        <v>0.49838187702265374</v>
      </c>
    </row>
    <row r="1227" spans="1:6" x14ac:dyDescent="0.2">
      <c r="A1227" s="5" t="s">
        <v>22</v>
      </c>
      <c r="B1227" s="24">
        <v>1169</v>
      </c>
      <c r="C1227" s="24">
        <v>76</v>
      </c>
      <c r="D1227" s="21">
        <f t="shared" si="195"/>
        <v>1245</v>
      </c>
      <c r="E1227" s="24">
        <v>623</v>
      </c>
      <c r="F1227" s="22">
        <f t="shared" si="196"/>
        <v>0.50040160642570286</v>
      </c>
    </row>
    <row r="1228" spans="1:6" x14ac:dyDescent="0.2">
      <c r="A1228" s="5" t="s">
        <v>23</v>
      </c>
      <c r="B1228" s="24">
        <v>1138</v>
      </c>
      <c r="C1228" s="24">
        <v>61</v>
      </c>
      <c r="D1228" s="21">
        <f t="shared" si="195"/>
        <v>1199</v>
      </c>
      <c r="E1228" s="24">
        <v>603</v>
      </c>
      <c r="F1228" s="22">
        <f t="shared" si="196"/>
        <v>0.5029190992493745</v>
      </c>
    </row>
    <row r="1229" spans="1:6" x14ac:dyDescent="0.2">
      <c r="A1229" s="5" t="s">
        <v>24</v>
      </c>
      <c r="B1229" s="24">
        <v>1164</v>
      </c>
      <c r="C1229" s="24">
        <v>85</v>
      </c>
      <c r="D1229" s="21">
        <f t="shared" si="195"/>
        <v>1249</v>
      </c>
      <c r="E1229" s="24">
        <v>645</v>
      </c>
      <c r="F1229" s="22">
        <f t="shared" si="196"/>
        <v>0.51641313050440352</v>
      </c>
    </row>
    <row r="1230" spans="1:6" x14ac:dyDescent="0.2">
      <c r="A1230" s="5" t="s">
        <v>25</v>
      </c>
      <c r="B1230" s="24">
        <v>1165</v>
      </c>
      <c r="C1230" s="24">
        <v>108</v>
      </c>
      <c r="D1230" s="21">
        <f t="shared" si="195"/>
        <v>1273</v>
      </c>
      <c r="E1230" s="24">
        <v>642</v>
      </c>
      <c r="F1230" s="22">
        <f t="shared" si="196"/>
        <v>0.50432050274941087</v>
      </c>
    </row>
    <row r="1231" spans="1:6" x14ac:dyDescent="0.2">
      <c r="A1231" s="5" t="s">
        <v>26</v>
      </c>
      <c r="B1231" s="24">
        <v>1030</v>
      </c>
      <c r="C1231" s="24">
        <v>83</v>
      </c>
      <c r="D1231" s="21">
        <f t="shared" si="195"/>
        <v>1113</v>
      </c>
      <c r="E1231" s="24">
        <v>623</v>
      </c>
      <c r="F1231" s="22">
        <f t="shared" si="196"/>
        <v>0.55974842767295596</v>
      </c>
    </row>
    <row r="1232" spans="1:6" x14ac:dyDescent="0.2">
      <c r="A1232" s="5" t="s">
        <v>27</v>
      </c>
      <c r="B1232" s="24">
        <v>1070</v>
      </c>
      <c r="C1232" s="24">
        <v>125</v>
      </c>
      <c r="D1232" s="21">
        <f t="shared" si="195"/>
        <v>1195</v>
      </c>
      <c r="E1232" s="24">
        <v>498</v>
      </c>
      <c r="F1232" s="22">
        <f t="shared" si="196"/>
        <v>0.41673640167364018</v>
      </c>
    </row>
    <row r="1233" spans="1:6" x14ac:dyDescent="0.2">
      <c r="A1233" s="5" t="s">
        <v>666</v>
      </c>
      <c r="B1233" s="42"/>
      <c r="C1233" s="42"/>
      <c r="D1233" s="42"/>
      <c r="E1233" s="24">
        <v>3239</v>
      </c>
      <c r="F1233" s="42"/>
    </row>
    <row r="1234" spans="1:6" x14ac:dyDescent="0.2">
      <c r="A1234" s="2" t="s">
        <v>603</v>
      </c>
      <c r="B1234" s="9">
        <f t="shared" ref="B1234:E1234" si="197">SUM(B1214:B1233)</f>
        <v>19790</v>
      </c>
      <c r="C1234" s="9">
        <f t="shared" si="197"/>
        <v>1838</v>
      </c>
      <c r="D1234" s="9">
        <f t="shared" si="197"/>
        <v>21628</v>
      </c>
      <c r="E1234" s="9">
        <f t="shared" si="197"/>
        <v>14049</v>
      </c>
      <c r="F1234" s="14">
        <f t="shared" ref="F1234" si="198">E1234/D1234</f>
        <v>0.64957462548548184</v>
      </c>
    </row>
    <row r="1235" spans="1:6" ht="9" customHeight="1" x14ac:dyDescent="0.2"/>
    <row r="1236" spans="1:6" ht="14.45" customHeight="1" x14ac:dyDescent="0.2">
      <c r="A1236" s="2" t="s">
        <v>604</v>
      </c>
      <c r="B1236" s="10"/>
      <c r="C1236" s="10"/>
      <c r="D1236" s="10"/>
    </row>
    <row r="1237" spans="1:6" ht="7.5" customHeight="1" x14ac:dyDescent="0.2">
      <c r="B1237" s="8"/>
      <c r="C1237" s="8"/>
      <c r="D1237" s="8"/>
      <c r="E1237" s="8"/>
      <c r="F1237" s="12"/>
    </row>
    <row r="1238" spans="1:6" x14ac:dyDescent="0.2">
      <c r="A1238" s="4" t="s">
        <v>528</v>
      </c>
    </row>
    <row r="1239" spans="1:6" x14ac:dyDescent="0.2">
      <c r="A1239" s="3" t="s">
        <v>30</v>
      </c>
      <c r="B1239" s="24">
        <v>907</v>
      </c>
      <c r="C1239" s="24">
        <v>60</v>
      </c>
      <c r="D1239" s="21">
        <f t="shared" ref="D1239:D1243" si="199">IF(C1239&lt;&gt;0,C1239+B1239,"")</f>
        <v>967</v>
      </c>
      <c r="E1239" s="24">
        <v>503</v>
      </c>
      <c r="F1239" s="22">
        <f t="shared" ref="F1239:F1243" si="200">IF(E1239&lt;&gt;0,E1239/D1239,"")</f>
        <v>0.52016546018614274</v>
      </c>
    </row>
    <row r="1240" spans="1:6" x14ac:dyDescent="0.2">
      <c r="A1240" s="3" t="s">
        <v>66</v>
      </c>
      <c r="B1240" s="24">
        <v>1016</v>
      </c>
      <c r="C1240" s="24">
        <v>69</v>
      </c>
      <c r="D1240" s="21">
        <f t="shared" si="199"/>
        <v>1085</v>
      </c>
      <c r="E1240" s="24">
        <v>562</v>
      </c>
      <c r="F1240" s="22">
        <f t="shared" si="200"/>
        <v>0.51797235023041477</v>
      </c>
    </row>
    <row r="1241" spans="1:6" x14ac:dyDescent="0.2">
      <c r="A1241" s="3" t="s">
        <v>67</v>
      </c>
      <c r="B1241" s="24">
        <v>880</v>
      </c>
      <c r="C1241" s="24">
        <v>68</v>
      </c>
      <c r="D1241" s="21">
        <f t="shared" si="199"/>
        <v>948</v>
      </c>
      <c r="E1241" s="24">
        <v>531</v>
      </c>
      <c r="F1241" s="22">
        <f t="shared" si="200"/>
        <v>0.560126582278481</v>
      </c>
    </row>
    <row r="1242" spans="1:6" x14ac:dyDescent="0.2">
      <c r="A1242" s="3" t="s">
        <v>68</v>
      </c>
      <c r="B1242" s="24">
        <v>1017</v>
      </c>
      <c r="C1242" s="24">
        <v>62</v>
      </c>
      <c r="D1242" s="21">
        <f t="shared" si="199"/>
        <v>1079</v>
      </c>
      <c r="E1242" s="24">
        <v>563</v>
      </c>
      <c r="F1242" s="22">
        <f t="shared" si="200"/>
        <v>0.52177942539388322</v>
      </c>
    </row>
    <row r="1243" spans="1:6" x14ac:dyDescent="0.2">
      <c r="A1243" s="3" t="s">
        <v>78</v>
      </c>
      <c r="B1243" s="24">
        <v>466</v>
      </c>
      <c r="C1243" s="24">
        <v>38</v>
      </c>
      <c r="D1243" s="21">
        <f t="shared" si="199"/>
        <v>504</v>
      </c>
      <c r="E1243" s="24">
        <v>282</v>
      </c>
      <c r="F1243" s="22">
        <f t="shared" si="200"/>
        <v>0.55952380952380953</v>
      </c>
    </row>
    <row r="1244" spans="1:6" ht="11.25" customHeight="1" x14ac:dyDescent="0.2">
      <c r="A1244" s="3" t="s">
        <v>667</v>
      </c>
      <c r="B1244" s="42"/>
      <c r="C1244" s="42"/>
      <c r="D1244" s="42"/>
      <c r="E1244" s="24">
        <v>419</v>
      </c>
      <c r="F1244" s="42"/>
    </row>
    <row r="1245" spans="1:6" x14ac:dyDescent="0.2">
      <c r="A1245" s="2" t="s">
        <v>1</v>
      </c>
      <c r="B1245" s="9">
        <f>SUM(B1239:B1244)</f>
        <v>4286</v>
      </c>
      <c r="C1245" s="9">
        <f>SUM(C1239:C1244)</f>
        <v>297</v>
      </c>
      <c r="D1245" s="9">
        <f>SUM(D1239:D1244)</f>
        <v>4583</v>
      </c>
      <c r="E1245" s="9">
        <f>SUM(E1239:E1244)</f>
        <v>2860</v>
      </c>
      <c r="F1245" s="14">
        <f t="shared" ref="F1245" si="201">E1245/D1245</f>
        <v>0.62404538511891772</v>
      </c>
    </row>
    <row r="1246" spans="1:6" x14ac:dyDescent="0.2">
      <c r="A1246" s="2"/>
    </row>
    <row r="1247" spans="1:6" x14ac:dyDescent="0.2">
      <c r="A1247" s="4" t="s">
        <v>607</v>
      </c>
    </row>
    <row r="1248" spans="1:6" x14ac:dyDescent="0.2">
      <c r="A1248" s="63" t="s">
        <v>608</v>
      </c>
      <c r="B1248" s="24">
        <v>335</v>
      </c>
      <c r="C1248" s="24">
        <v>14</v>
      </c>
      <c r="D1248" s="21">
        <f>IF(C1248&lt;&gt;0,C1248+B1248,"")</f>
        <v>349</v>
      </c>
      <c r="E1248" s="24">
        <v>222</v>
      </c>
      <c r="F1248" s="22">
        <f>IF(E1248&lt;&gt;0,E1248/D1248,"")</f>
        <v>0.63610315186246413</v>
      </c>
    </row>
    <row r="1249" spans="1:6" x14ac:dyDescent="0.2">
      <c r="A1249" s="63" t="s">
        <v>609</v>
      </c>
      <c r="B1249" s="24">
        <v>1184</v>
      </c>
      <c r="C1249" s="24">
        <v>66</v>
      </c>
      <c r="D1249" s="21">
        <f>IF(C1249&lt;&gt;0,C1249+B1249,"")</f>
        <v>1250</v>
      </c>
      <c r="E1249" s="24">
        <v>561</v>
      </c>
      <c r="F1249" s="22">
        <f>IF(E1249&lt;&gt;0,E1249/D1249,"")</f>
        <v>0.44879999999999998</v>
      </c>
    </row>
    <row r="1250" spans="1:6" x14ac:dyDescent="0.2">
      <c r="A1250" s="63" t="s">
        <v>610</v>
      </c>
      <c r="B1250" s="24">
        <v>1258</v>
      </c>
      <c r="C1250" s="24">
        <v>77</v>
      </c>
      <c r="D1250" s="21">
        <f>IF(C1250&lt;&gt;0,C1250+B1250,"")</f>
        <v>1335</v>
      </c>
      <c r="E1250" s="24">
        <v>658</v>
      </c>
      <c r="F1250" s="22">
        <f>IF(E1250&lt;&gt;0,E1250/D1250,"")</f>
        <v>0.49288389513108616</v>
      </c>
    </row>
    <row r="1251" spans="1:6" x14ac:dyDescent="0.2">
      <c r="A1251" s="63" t="s">
        <v>611</v>
      </c>
      <c r="B1251" s="24">
        <v>479</v>
      </c>
      <c r="C1251" s="24">
        <v>30</v>
      </c>
      <c r="D1251" s="21">
        <f>IF(C1251&lt;&gt;0,C1251+B1251,"")</f>
        <v>509</v>
      </c>
      <c r="E1251" s="24">
        <v>304</v>
      </c>
      <c r="F1251" s="22">
        <v>0.47</v>
      </c>
    </row>
    <row r="1252" spans="1:6" x14ac:dyDescent="0.2">
      <c r="A1252" s="63" t="s">
        <v>612</v>
      </c>
      <c r="B1252" s="24">
        <v>1133</v>
      </c>
      <c r="C1252" s="24">
        <v>106</v>
      </c>
      <c r="D1252" s="21">
        <f>IF(C1252&lt;&gt;0,C1252+B1252,"")</f>
        <v>1239</v>
      </c>
      <c r="E1252" s="24">
        <v>473</v>
      </c>
      <c r="F1252" s="22">
        <f>IF(E1252&lt;&gt;0,E1252/D1252,"")</f>
        <v>0.3817594834543987</v>
      </c>
    </row>
    <row r="1253" spans="1:6" x14ac:dyDescent="0.2">
      <c r="A1253" s="63" t="s">
        <v>613</v>
      </c>
      <c r="B1253" s="24">
        <v>1112</v>
      </c>
      <c r="C1253" s="24">
        <v>60</v>
      </c>
      <c r="D1253" s="21">
        <f t="shared" ref="D1253:D1269" si="202">IF(C1253&lt;&gt;0,C1253+B1253,"")</f>
        <v>1172</v>
      </c>
      <c r="E1253" s="24">
        <v>591</v>
      </c>
      <c r="F1253" s="22">
        <f t="shared" ref="F1253:F1269" si="203">IF(E1253&lt;&gt;0,E1253/D1253,"")</f>
        <v>0.50426621160409557</v>
      </c>
    </row>
    <row r="1254" spans="1:6" x14ac:dyDescent="0.2">
      <c r="A1254" s="63" t="s">
        <v>614</v>
      </c>
      <c r="B1254" s="24">
        <v>1305</v>
      </c>
      <c r="C1254" s="24">
        <v>131</v>
      </c>
      <c r="D1254" s="21">
        <f t="shared" si="202"/>
        <v>1436</v>
      </c>
      <c r="E1254" s="24">
        <v>616</v>
      </c>
      <c r="F1254" s="22">
        <f t="shared" si="203"/>
        <v>0.42896935933147634</v>
      </c>
    </row>
    <row r="1255" spans="1:6" x14ac:dyDescent="0.2">
      <c r="A1255" s="63" t="s">
        <v>615</v>
      </c>
      <c r="B1255" s="24">
        <v>1309</v>
      </c>
      <c r="C1255" s="24">
        <v>152</v>
      </c>
      <c r="D1255" s="21">
        <f t="shared" si="202"/>
        <v>1461</v>
      </c>
      <c r="E1255" s="24">
        <v>409</v>
      </c>
      <c r="F1255" s="22">
        <f>IF(E1255&lt;&gt;0,E1255/D1255,"")</f>
        <v>0.27994524298425738</v>
      </c>
    </row>
    <row r="1256" spans="1:6" x14ac:dyDescent="0.2">
      <c r="A1256" s="63" t="s">
        <v>616</v>
      </c>
      <c r="B1256" s="24">
        <v>986</v>
      </c>
      <c r="C1256" s="24">
        <v>91</v>
      </c>
      <c r="D1256" s="21">
        <f t="shared" si="202"/>
        <v>1077</v>
      </c>
      <c r="E1256" s="24">
        <v>404</v>
      </c>
      <c r="F1256" s="22">
        <f t="shared" si="203"/>
        <v>0.37511606313834728</v>
      </c>
    </row>
    <row r="1257" spans="1:6" x14ac:dyDescent="0.2">
      <c r="A1257" s="63" t="s">
        <v>617</v>
      </c>
      <c r="B1257" s="24">
        <v>644</v>
      </c>
      <c r="C1257" s="24">
        <v>86</v>
      </c>
      <c r="D1257" s="21">
        <f t="shared" si="202"/>
        <v>730</v>
      </c>
      <c r="E1257" s="24">
        <v>186</v>
      </c>
      <c r="F1257" s="22">
        <f t="shared" si="203"/>
        <v>0.25479452054794521</v>
      </c>
    </row>
    <row r="1258" spans="1:6" x14ac:dyDescent="0.2">
      <c r="A1258" s="63" t="s">
        <v>618</v>
      </c>
      <c r="B1258" s="24">
        <v>899</v>
      </c>
      <c r="C1258" s="24">
        <v>122</v>
      </c>
      <c r="D1258" s="21">
        <f t="shared" si="202"/>
        <v>1021</v>
      </c>
      <c r="E1258" s="24">
        <v>219</v>
      </c>
      <c r="F1258" s="22">
        <f t="shared" si="203"/>
        <v>0.21449559255631734</v>
      </c>
    </row>
    <row r="1259" spans="1:6" x14ac:dyDescent="0.2">
      <c r="A1259" s="63" t="s">
        <v>619</v>
      </c>
      <c r="B1259" s="24">
        <v>677</v>
      </c>
      <c r="C1259" s="24">
        <v>116</v>
      </c>
      <c r="D1259" s="21">
        <f t="shared" si="202"/>
        <v>793</v>
      </c>
      <c r="E1259" s="24">
        <v>171</v>
      </c>
      <c r="F1259" s="22">
        <f t="shared" si="203"/>
        <v>0.21563682219419925</v>
      </c>
    </row>
    <row r="1260" spans="1:6" x14ac:dyDescent="0.2">
      <c r="A1260" s="63" t="s">
        <v>620</v>
      </c>
      <c r="B1260" s="24">
        <v>519</v>
      </c>
      <c r="C1260" s="24">
        <v>59</v>
      </c>
      <c r="D1260" s="21">
        <f t="shared" si="202"/>
        <v>578</v>
      </c>
      <c r="E1260" s="24">
        <v>78</v>
      </c>
      <c r="F1260" s="22">
        <f t="shared" si="203"/>
        <v>0.13494809688581316</v>
      </c>
    </row>
    <row r="1261" spans="1:6" x14ac:dyDescent="0.2">
      <c r="A1261" s="4" t="s">
        <v>853</v>
      </c>
      <c r="B1261" s="24"/>
      <c r="C1261" s="24"/>
      <c r="D1261" s="21"/>
      <c r="E1261" s="24"/>
      <c r="F1261" s="22"/>
    </row>
    <row r="1262" spans="1:6" x14ac:dyDescent="0.2">
      <c r="A1262" s="63" t="s">
        <v>621</v>
      </c>
      <c r="B1262" s="24">
        <v>1053</v>
      </c>
      <c r="C1262" s="24">
        <v>94</v>
      </c>
      <c r="D1262" s="21">
        <f t="shared" si="202"/>
        <v>1147</v>
      </c>
      <c r="E1262" s="24">
        <v>434</v>
      </c>
      <c r="F1262" s="22">
        <f t="shared" si="203"/>
        <v>0.3783783783783784</v>
      </c>
    </row>
    <row r="1263" spans="1:6" x14ac:dyDescent="0.2">
      <c r="A1263" s="63" t="s">
        <v>622</v>
      </c>
      <c r="B1263" s="24">
        <v>1322</v>
      </c>
      <c r="C1263" s="24">
        <v>186</v>
      </c>
      <c r="D1263" s="21">
        <f t="shared" si="202"/>
        <v>1508</v>
      </c>
      <c r="E1263" s="24">
        <v>542</v>
      </c>
      <c r="F1263" s="22">
        <f t="shared" si="203"/>
        <v>0.35941644562334218</v>
      </c>
    </row>
    <row r="1264" spans="1:6" x14ac:dyDescent="0.2">
      <c r="A1264" s="63" t="s">
        <v>623</v>
      </c>
      <c r="B1264" s="24">
        <v>1148</v>
      </c>
      <c r="C1264" s="24">
        <v>61</v>
      </c>
      <c r="D1264" s="21">
        <f t="shared" si="202"/>
        <v>1209</v>
      </c>
      <c r="E1264" s="24">
        <v>584</v>
      </c>
      <c r="F1264" s="22">
        <f t="shared" si="203"/>
        <v>0.48304383788254757</v>
      </c>
    </row>
    <row r="1265" spans="1:6" x14ac:dyDescent="0.2">
      <c r="A1265" s="63" t="s">
        <v>624</v>
      </c>
      <c r="B1265" s="24">
        <v>316</v>
      </c>
      <c r="C1265" s="24">
        <v>17</v>
      </c>
      <c r="D1265" s="21">
        <f t="shared" si="202"/>
        <v>333</v>
      </c>
      <c r="E1265" s="24">
        <v>169</v>
      </c>
      <c r="F1265" s="22">
        <f t="shared" si="203"/>
        <v>0.5075075075075075</v>
      </c>
    </row>
    <row r="1266" spans="1:6" x14ac:dyDescent="0.2">
      <c r="A1266" s="63" t="s">
        <v>625</v>
      </c>
      <c r="B1266" s="24">
        <v>853</v>
      </c>
      <c r="C1266" s="24">
        <v>40</v>
      </c>
      <c r="D1266" s="21">
        <f t="shared" si="202"/>
        <v>893</v>
      </c>
      <c r="E1266" s="24">
        <v>463</v>
      </c>
      <c r="F1266" s="22">
        <f t="shared" si="203"/>
        <v>0.51847704367301228</v>
      </c>
    </row>
    <row r="1267" spans="1:6" x14ac:dyDescent="0.2">
      <c r="A1267" s="63" t="s">
        <v>626</v>
      </c>
      <c r="B1267" s="24">
        <v>707</v>
      </c>
      <c r="C1267" s="24">
        <v>45</v>
      </c>
      <c r="D1267" s="21">
        <f t="shared" si="202"/>
        <v>752</v>
      </c>
      <c r="E1267" s="24">
        <v>426</v>
      </c>
      <c r="F1267" s="22">
        <f t="shared" si="203"/>
        <v>0.56648936170212771</v>
      </c>
    </row>
    <row r="1268" spans="1:6" x14ac:dyDescent="0.2">
      <c r="A1268" s="63" t="s">
        <v>837</v>
      </c>
      <c r="B1268" s="24">
        <v>479</v>
      </c>
      <c r="C1268" s="24">
        <v>67</v>
      </c>
      <c r="D1268" s="21">
        <f t="shared" si="202"/>
        <v>546</v>
      </c>
      <c r="E1268" s="24">
        <v>161</v>
      </c>
      <c r="F1268" s="22">
        <f t="shared" si="203"/>
        <v>0.29487179487179488</v>
      </c>
    </row>
    <row r="1269" spans="1:6" x14ac:dyDescent="0.2">
      <c r="A1269" s="63" t="s">
        <v>838</v>
      </c>
      <c r="B1269" s="24">
        <v>625</v>
      </c>
      <c r="C1269" s="24">
        <v>73</v>
      </c>
      <c r="D1269" s="21">
        <f t="shared" si="202"/>
        <v>698</v>
      </c>
      <c r="E1269" s="24">
        <v>116</v>
      </c>
      <c r="F1269" s="22">
        <f t="shared" si="203"/>
        <v>0.166189111747851</v>
      </c>
    </row>
    <row r="1270" spans="1:6" x14ac:dyDescent="0.2">
      <c r="A1270" s="63" t="s">
        <v>132</v>
      </c>
      <c r="B1270" s="28"/>
      <c r="C1270" s="28"/>
      <c r="D1270" s="29"/>
      <c r="E1270" s="24">
        <v>1136</v>
      </c>
      <c r="F1270" s="30"/>
    </row>
    <row r="1271" spans="1:6" x14ac:dyDescent="0.2">
      <c r="A1271" s="2" t="s">
        <v>1</v>
      </c>
      <c r="B1271" s="9">
        <f>SUM(B1248:B1270)</f>
        <v>18343</v>
      </c>
      <c r="C1271" s="9">
        <f>SUM(C1248:C1270)</f>
        <v>1693</v>
      </c>
      <c r="D1271" s="9">
        <f>SUM(D1248:D1270)</f>
        <v>20036</v>
      </c>
      <c r="E1271" s="9">
        <f>SUM(E1248:E1270)</f>
        <v>8923</v>
      </c>
      <c r="F1271" s="14">
        <f t="shared" ref="F1271:F1273" si="204">E1271/D1271</f>
        <v>0.44534837292872831</v>
      </c>
    </row>
    <row r="1273" spans="1:6" x14ac:dyDescent="0.2">
      <c r="A1273" s="2" t="s">
        <v>605</v>
      </c>
      <c r="B1273" s="9">
        <f>B1245+B1271</f>
        <v>22629</v>
      </c>
      <c r="C1273" s="9">
        <f>C1245+C1271</f>
        <v>1990</v>
      </c>
      <c r="D1273" s="9">
        <f>D1245+D1271</f>
        <v>24619</v>
      </c>
      <c r="E1273" s="9">
        <f>E1245+E1271</f>
        <v>11783</v>
      </c>
      <c r="F1273" s="14">
        <f t="shared" si="204"/>
        <v>0.47861407855721189</v>
      </c>
    </row>
    <row r="1275" spans="1:6" ht="14.45" customHeight="1" x14ac:dyDescent="0.2">
      <c r="A1275" s="2" t="s">
        <v>606</v>
      </c>
      <c r="B1275" s="10"/>
      <c r="C1275" s="10"/>
      <c r="D1275" s="10"/>
    </row>
    <row r="1276" spans="1:6" x14ac:dyDescent="0.2">
      <c r="B1276" s="8"/>
      <c r="C1276" s="8"/>
      <c r="D1276" s="8"/>
      <c r="E1276" s="8"/>
      <c r="F1276" s="12"/>
    </row>
    <row r="1277" spans="1:6" x14ac:dyDescent="0.2">
      <c r="A1277" s="4" t="s">
        <v>627</v>
      </c>
    </row>
    <row r="1278" spans="1:6" x14ac:dyDescent="0.2">
      <c r="A1278" s="63" t="s">
        <v>628</v>
      </c>
      <c r="B1278" s="24">
        <v>525</v>
      </c>
      <c r="C1278" s="24">
        <v>25</v>
      </c>
      <c r="D1278" s="21">
        <f>IF(C1278&lt;&gt;0,C1278+B1278,"")</f>
        <v>550</v>
      </c>
      <c r="E1278" s="24">
        <v>370</v>
      </c>
      <c r="F1278" s="22">
        <f>IF(E1278&lt;&gt;0,E1278/D1278,"")</f>
        <v>0.67272727272727273</v>
      </c>
    </row>
    <row r="1279" spans="1:6" x14ac:dyDescent="0.2">
      <c r="A1279" s="63" t="s">
        <v>629</v>
      </c>
      <c r="B1279" s="24">
        <v>288</v>
      </c>
      <c r="C1279" s="24">
        <v>26</v>
      </c>
      <c r="D1279" s="21">
        <f>IF(C1279&lt;&gt;0,C1279+B1279,"")</f>
        <v>314</v>
      </c>
      <c r="E1279" s="24">
        <v>213</v>
      </c>
      <c r="F1279" s="22">
        <v>0.68300000000000005</v>
      </c>
    </row>
    <row r="1280" spans="1:6" x14ac:dyDescent="0.2">
      <c r="A1280" s="63" t="s">
        <v>839</v>
      </c>
      <c r="B1280" s="24">
        <v>481</v>
      </c>
      <c r="C1280" s="24">
        <v>24</v>
      </c>
      <c r="D1280" s="21">
        <v>505</v>
      </c>
      <c r="E1280" s="24">
        <v>340</v>
      </c>
      <c r="F1280" s="22">
        <v>0.68100000000000005</v>
      </c>
    </row>
    <row r="1281" spans="1:6" x14ac:dyDescent="0.2">
      <c r="A1281" s="63" t="s">
        <v>840</v>
      </c>
      <c r="B1281" s="24">
        <v>190</v>
      </c>
      <c r="C1281" s="24">
        <v>0</v>
      </c>
      <c r="D1281" s="21">
        <v>190</v>
      </c>
      <c r="E1281" s="24">
        <v>125</v>
      </c>
      <c r="F1281" s="22">
        <f>IF(E1281&lt;&gt;0,E1281/D1281,"")</f>
        <v>0.65789473684210531</v>
      </c>
    </row>
    <row r="1282" spans="1:6" x14ac:dyDescent="0.2">
      <c r="A1282" s="2" t="s">
        <v>1</v>
      </c>
      <c r="B1282" s="9">
        <f>SUM(B1278:B1281)</f>
        <v>1484</v>
      </c>
      <c r="C1282" s="9">
        <f>SUM(C1278:C1281)</f>
        <v>75</v>
      </c>
      <c r="D1282" s="9">
        <f>SUM(D1278:D1281)</f>
        <v>1559</v>
      </c>
      <c r="E1282" s="9">
        <f>SUM(E1278:E1281)</f>
        <v>1048</v>
      </c>
      <c r="F1282" s="14">
        <f t="shared" ref="F1282" si="205">E1282/D1282</f>
        <v>0.67222578576010261</v>
      </c>
    </row>
    <row r="1283" spans="1:6" x14ac:dyDescent="0.2">
      <c r="A1283" s="2"/>
    </row>
    <row r="1284" spans="1:6" x14ac:dyDescent="0.2">
      <c r="A1284" s="4" t="s">
        <v>630</v>
      </c>
    </row>
    <row r="1285" spans="1:6" x14ac:dyDescent="0.2">
      <c r="A1285" s="3" t="s">
        <v>444</v>
      </c>
      <c r="B1285" s="24">
        <v>140</v>
      </c>
      <c r="C1285" s="24">
        <v>6</v>
      </c>
      <c r="D1285" s="21">
        <f>IF(C1285&lt;&gt;0,C1285+B1285,"")</f>
        <v>146</v>
      </c>
      <c r="E1285" s="24">
        <v>99</v>
      </c>
      <c r="F1285" s="22">
        <f>IF(E1285&lt;&gt;0,E1285/D1285,"")</f>
        <v>0.67808219178082196</v>
      </c>
    </row>
    <row r="1286" spans="1:6" x14ac:dyDescent="0.2">
      <c r="A1286" s="3" t="s">
        <v>445</v>
      </c>
      <c r="B1286" s="24">
        <v>124</v>
      </c>
      <c r="C1286" s="24">
        <v>3</v>
      </c>
      <c r="D1286" s="21">
        <f>IF(C1286&lt;&gt;0,C1286+B1286,"")</f>
        <v>127</v>
      </c>
      <c r="E1286" s="24">
        <v>79</v>
      </c>
      <c r="F1286" s="22">
        <f>IF(E1286&lt;&gt;0,E1286/D1286,"")</f>
        <v>0.62204724409448819</v>
      </c>
    </row>
    <row r="1287" spans="1:6" x14ac:dyDescent="0.2">
      <c r="A1287" s="3" t="s">
        <v>631</v>
      </c>
      <c r="B1287" s="24">
        <v>122</v>
      </c>
      <c r="C1287" s="24">
        <v>15</v>
      </c>
      <c r="D1287" s="21">
        <f>IF(C1287&lt;&gt;0,C1287+B1287,"")</f>
        <v>137</v>
      </c>
      <c r="E1287" s="24">
        <v>81</v>
      </c>
      <c r="F1287" s="22">
        <f>IF(E1287&lt;&gt;0,E1287/D1287,"")</f>
        <v>0.59124087591240881</v>
      </c>
    </row>
    <row r="1288" spans="1:6" x14ac:dyDescent="0.2">
      <c r="A1288" s="2" t="s">
        <v>1</v>
      </c>
      <c r="B1288" s="9">
        <f>SUM(B1285:B1287)</f>
        <v>386</v>
      </c>
      <c r="C1288" s="9">
        <f>SUM(C1285:C1287)</f>
        <v>24</v>
      </c>
      <c r="D1288" s="9">
        <f>SUM(D1285:D1287)</f>
        <v>410</v>
      </c>
      <c r="E1288" s="9">
        <f>SUM(E1285:E1287)</f>
        <v>259</v>
      </c>
      <c r="F1288" s="14">
        <f t="shared" ref="F1288" si="206">E1288/D1288</f>
        <v>0.63170731707317074</v>
      </c>
    </row>
    <row r="1290" spans="1:6" x14ac:dyDescent="0.2">
      <c r="A1290" s="4" t="s">
        <v>632</v>
      </c>
    </row>
    <row r="1291" spans="1:6" x14ac:dyDescent="0.2">
      <c r="A1291" s="3" t="s">
        <v>12</v>
      </c>
      <c r="B1291" s="24">
        <v>719</v>
      </c>
      <c r="C1291" s="24">
        <v>87</v>
      </c>
      <c r="D1291" s="21">
        <f t="shared" ref="D1291:D1295" si="207">IF(C1291&lt;&gt;0,C1291+B1291,"")</f>
        <v>806</v>
      </c>
      <c r="E1291" s="24">
        <v>385</v>
      </c>
      <c r="F1291" s="22">
        <f t="shared" ref="F1291:F1295" si="208">IF(E1291&lt;&gt;0,E1291/D1291,"")</f>
        <v>0.47766749379652607</v>
      </c>
    </row>
    <row r="1292" spans="1:6" x14ac:dyDescent="0.2">
      <c r="A1292" s="3" t="s">
        <v>13</v>
      </c>
      <c r="B1292" s="24">
        <v>551</v>
      </c>
      <c r="C1292" s="24">
        <v>44</v>
      </c>
      <c r="D1292" s="21">
        <f t="shared" si="207"/>
        <v>595</v>
      </c>
      <c r="E1292" s="24">
        <v>372</v>
      </c>
      <c r="F1292" s="22">
        <f t="shared" si="208"/>
        <v>0.62521008403361344</v>
      </c>
    </row>
    <row r="1293" spans="1:6" x14ac:dyDescent="0.2">
      <c r="A1293" s="3" t="s">
        <v>14</v>
      </c>
      <c r="B1293" s="24">
        <v>432</v>
      </c>
      <c r="C1293" s="24">
        <v>39</v>
      </c>
      <c r="D1293" s="21">
        <f t="shared" si="207"/>
        <v>471</v>
      </c>
      <c r="E1293" s="24">
        <v>295</v>
      </c>
      <c r="F1293" s="22">
        <f t="shared" si="208"/>
        <v>0.62632696390658171</v>
      </c>
    </row>
    <row r="1294" spans="1:6" x14ac:dyDescent="0.2">
      <c r="A1294" s="3" t="s">
        <v>15</v>
      </c>
      <c r="B1294" s="24">
        <v>495</v>
      </c>
      <c r="C1294" s="24">
        <v>27</v>
      </c>
      <c r="D1294" s="21">
        <f t="shared" si="207"/>
        <v>522</v>
      </c>
      <c r="E1294" s="24">
        <v>315</v>
      </c>
      <c r="F1294" s="22">
        <f t="shared" si="208"/>
        <v>0.60344827586206895</v>
      </c>
    </row>
    <row r="1295" spans="1:6" x14ac:dyDescent="0.2">
      <c r="A1295" s="3" t="s">
        <v>16</v>
      </c>
      <c r="B1295" s="24">
        <v>376</v>
      </c>
      <c r="C1295" s="24">
        <v>15</v>
      </c>
      <c r="D1295" s="21">
        <f t="shared" si="207"/>
        <v>391</v>
      </c>
      <c r="E1295" s="24">
        <v>232</v>
      </c>
      <c r="F1295" s="22">
        <f t="shared" si="208"/>
        <v>0.59335038363171355</v>
      </c>
    </row>
    <row r="1296" spans="1:6" x14ac:dyDescent="0.2">
      <c r="A1296" s="4" t="s">
        <v>833</v>
      </c>
      <c r="B1296" s="57"/>
      <c r="C1296" s="57"/>
      <c r="D1296" s="21"/>
      <c r="E1296" s="24"/>
      <c r="F1296" s="22"/>
    </row>
    <row r="1297" spans="1:6" x14ac:dyDescent="0.2">
      <c r="A1297" s="3" t="s">
        <v>17</v>
      </c>
      <c r="B1297" s="24">
        <v>516</v>
      </c>
      <c r="C1297" s="24">
        <v>38</v>
      </c>
      <c r="D1297" s="21">
        <f t="shared" ref="D1297:D1304" si="209">IF(C1297&lt;&gt;0,C1297+B1297,"")</f>
        <v>554</v>
      </c>
      <c r="E1297" s="24">
        <v>345</v>
      </c>
      <c r="F1297" s="22">
        <f t="shared" ref="F1297:F1304" si="210">IF(E1297&lt;&gt;0,E1297/D1297,"")</f>
        <v>0.62274368231046928</v>
      </c>
    </row>
    <row r="1298" spans="1:6" x14ac:dyDescent="0.2">
      <c r="A1298" s="3" t="s">
        <v>18</v>
      </c>
      <c r="B1298" s="24">
        <v>645</v>
      </c>
      <c r="C1298" s="24">
        <v>72</v>
      </c>
      <c r="D1298" s="21">
        <f t="shared" si="209"/>
        <v>717</v>
      </c>
      <c r="E1298" s="24">
        <v>416</v>
      </c>
      <c r="F1298" s="22">
        <f t="shared" si="210"/>
        <v>0.58019525801952576</v>
      </c>
    </row>
    <row r="1299" spans="1:6" x14ac:dyDescent="0.2">
      <c r="A1299" s="3" t="s">
        <v>37</v>
      </c>
      <c r="B1299" s="24">
        <v>644</v>
      </c>
      <c r="C1299" s="24">
        <v>58</v>
      </c>
      <c r="D1299" s="21">
        <f t="shared" si="209"/>
        <v>702</v>
      </c>
      <c r="E1299" s="24">
        <v>428</v>
      </c>
      <c r="F1299" s="22">
        <f t="shared" si="210"/>
        <v>0.6096866096866097</v>
      </c>
    </row>
    <row r="1300" spans="1:6" x14ac:dyDescent="0.2">
      <c r="A1300" s="3" t="s">
        <v>38</v>
      </c>
      <c r="B1300" s="24">
        <v>405</v>
      </c>
      <c r="C1300" s="24">
        <v>25</v>
      </c>
      <c r="D1300" s="21">
        <f t="shared" si="209"/>
        <v>430</v>
      </c>
      <c r="E1300" s="24">
        <v>238</v>
      </c>
      <c r="F1300" s="22">
        <f t="shared" si="210"/>
        <v>0.55348837209302326</v>
      </c>
    </row>
    <row r="1301" spans="1:6" x14ac:dyDescent="0.2">
      <c r="A1301" s="3" t="s">
        <v>39</v>
      </c>
      <c r="B1301" s="24">
        <v>605</v>
      </c>
      <c r="C1301" s="24">
        <v>50</v>
      </c>
      <c r="D1301" s="21">
        <f t="shared" si="209"/>
        <v>655</v>
      </c>
      <c r="E1301" s="24">
        <v>376</v>
      </c>
      <c r="F1301" s="22">
        <f t="shared" si="210"/>
        <v>0.57404580152671758</v>
      </c>
    </row>
    <row r="1302" spans="1:6" x14ac:dyDescent="0.2">
      <c r="A1302" s="3" t="s">
        <v>40</v>
      </c>
      <c r="B1302" s="24">
        <v>646</v>
      </c>
      <c r="C1302" s="24">
        <v>44</v>
      </c>
      <c r="D1302" s="21">
        <f t="shared" si="209"/>
        <v>690</v>
      </c>
      <c r="E1302" s="24">
        <v>411</v>
      </c>
      <c r="F1302" s="22">
        <f t="shared" si="210"/>
        <v>0.59565217391304348</v>
      </c>
    </row>
    <row r="1303" spans="1:6" x14ac:dyDescent="0.2">
      <c r="A1303" s="3" t="s">
        <v>19</v>
      </c>
      <c r="B1303" s="24">
        <v>430</v>
      </c>
      <c r="C1303" s="24">
        <v>20</v>
      </c>
      <c r="D1303" s="21">
        <f t="shared" si="209"/>
        <v>450</v>
      </c>
      <c r="E1303" s="24">
        <v>247</v>
      </c>
      <c r="F1303" s="22">
        <f t="shared" si="210"/>
        <v>0.54888888888888887</v>
      </c>
    </row>
    <row r="1304" spans="1:6" x14ac:dyDescent="0.2">
      <c r="A1304" s="3" t="s">
        <v>20</v>
      </c>
      <c r="B1304" s="24">
        <v>199</v>
      </c>
      <c r="C1304" s="24">
        <v>7</v>
      </c>
      <c r="D1304" s="21">
        <f t="shared" si="209"/>
        <v>206</v>
      </c>
      <c r="E1304" s="24">
        <v>144</v>
      </c>
      <c r="F1304" s="22">
        <f t="shared" si="210"/>
        <v>0.69902912621359226</v>
      </c>
    </row>
    <row r="1305" spans="1:6" x14ac:dyDescent="0.2">
      <c r="A1305" s="3" t="s">
        <v>132</v>
      </c>
      <c r="B1305" s="33"/>
      <c r="C1305" s="33"/>
      <c r="D1305" s="34"/>
      <c r="E1305" s="24">
        <v>628</v>
      </c>
      <c r="F1305" s="35"/>
    </row>
    <row r="1306" spans="1:6" x14ac:dyDescent="0.2">
      <c r="A1306" s="2" t="s">
        <v>1</v>
      </c>
      <c r="B1306" s="9">
        <f>SUM(B1291:B1305)</f>
        <v>6663</v>
      </c>
      <c r="C1306" s="9">
        <f>SUM(C1291:C1305)</f>
        <v>526</v>
      </c>
      <c r="D1306" s="9">
        <f>SUM(D1291:D1305)</f>
        <v>7189</v>
      </c>
      <c r="E1306" s="9">
        <f>SUM(E1291:E1305)</f>
        <v>4832</v>
      </c>
      <c r="F1306" s="14">
        <f t="shared" ref="F1306" si="211">E1306/D1306</f>
        <v>0.67213798859368479</v>
      </c>
    </row>
    <row r="1307" spans="1:6" x14ac:dyDescent="0.2">
      <c r="A1307" s="2"/>
      <c r="B1307" s="9"/>
      <c r="C1307" s="9"/>
      <c r="D1307" s="9"/>
      <c r="E1307" s="9"/>
      <c r="F1307" s="14"/>
    </row>
    <row r="1309" spans="1:6" x14ac:dyDescent="0.2">
      <c r="A1309" s="27" t="s">
        <v>633</v>
      </c>
    </row>
    <row r="1310" spans="1:6" x14ac:dyDescent="0.2">
      <c r="A1310" s="23" t="s">
        <v>634</v>
      </c>
      <c r="B1310" s="24">
        <v>318</v>
      </c>
      <c r="C1310" s="24">
        <v>15</v>
      </c>
      <c r="D1310" s="21">
        <f>IF(C1310&lt;&gt;0,C1310+B1310,"")</f>
        <v>333</v>
      </c>
      <c r="E1310" s="24">
        <v>202</v>
      </c>
      <c r="F1310" s="22">
        <f>IF(E1310&lt;&gt;0,E1310/D1310,"")</f>
        <v>0.60660660660660659</v>
      </c>
    </row>
    <row r="1311" spans="1:6" x14ac:dyDescent="0.2">
      <c r="A1311" s="23" t="s">
        <v>635</v>
      </c>
      <c r="B1311" s="24">
        <v>1072</v>
      </c>
      <c r="C1311" s="24">
        <v>54</v>
      </c>
      <c r="D1311" s="21">
        <f t="shared" ref="D1311:D1329" si="212">IF(C1311&lt;&gt;0,C1311+B1311,"")</f>
        <v>1126</v>
      </c>
      <c r="E1311" s="24">
        <v>649</v>
      </c>
      <c r="F1311" s="22">
        <f t="shared" ref="F1311:F1329" si="213">IF(E1311&lt;&gt;0,E1311/D1311,"")</f>
        <v>0.57637655417406752</v>
      </c>
    </row>
    <row r="1312" spans="1:6" x14ac:dyDescent="0.2">
      <c r="A1312" s="23" t="s">
        <v>636</v>
      </c>
      <c r="B1312" s="24">
        <v>786</v>
      </c>
      <c r="C1312" s="24">
        <v>36</v>
      </c>
      <c r="D1312" s="21">
        <f t="shared" si="212"/>
        <v>822</v>
      </c>
      <c r="E1312" s="24">
        <v>447</v>
      </c>
      <c r="F1312" s="22">
        <f t="shared" si="213"/>
        <v>0.54379562043795615</v>
      </c>
    </row>
    <row r="1313" spans="1:6" x14ac:dyDescent="0.2">
      <c r="A1313" s="23" t="s">
        <v>637</v>
      </c>
      <c r="B1313" s="24">
        <v>707</v>
      </c>
      <c r="C1313" s="24">
        <v>22</v>
      </c>
      <c r="D1313" s="21">
        <f t="shared" si="212"/>
        <v>729</v>
      </c>
      <c r="E1313" s="24">
        <v>449</v>
      </c>
      <c r="F1313" s="22">
        <f t="shared" si="213"/>
        <v>0.61591220850480111</v>
      </c>
    </row>
    <row r="1314" spans="1:6" x14ac:dyDescent="0.2">
      <c r="A1314" s="23" t="s">
        <v>638</v>
      </c>
      <c r="B1314" s="24">
        <v>274</v>
      </c>
      <c r="C1314" s="24">
        <v>9</v>
      </c>
      <c r="D1314" s="21">
        <f t="shared" si="212"/>
        <v>283</v>
      </c>
      <c r="E1314" s="24">
        <v>169</v>
      </c>
      <c r="F1314" s="22">
        <f t="shared" si="213"/>
        <v>0.59717314487632511</v>
      </c>
    </row>
    <row r="1315" spans="1:6" x14ac:dyDescent="0.2">
      <c r="A1315" s="23" t="s">
        <v>639</v>
      </c>
      <c r="B1315" s="24">
        <v>755</v>
      </c>
      <c r="C1315" s="24">
        <v>39</v>
      </c>
      <c r="D1315" s="21">
        <f t="shared" si="212"/>
        <v>794</v>
      </c>
      <c r="E1315" s="24">
        <v>472</v>
      </c>
      <c r="F1315" s="22">
        <f t="shared" si="213"/>
        <v>0.59445843828715361</v>
      </c>
    </row>
    <row r="1316" spans="1:6" x14ac:dyDescent="0.2">
      <c r="A1316" s="23" t="s">
        <v>640</v>
      </c>
      <c r="B1316" s="24">
        <v>713</v>
      </c>
      <c r="C1316" s="24">
        <v>39</v>
      </c>
      <c r="D1316" s="21">
        <f t="shared" si="212"/>
        <v>752</v>
      </c>
      <c r="E1316" s="24">
        <v>397</v>
      </c>
      <c r="F1316" s="22">
        <f t="shared" si="213"/>
        <v>0.52792553191489366</v>
      </c>
    </row>
    <row r="1317" spans="1:6" x14ac:dyDescent="0.2">
      <c r="A1317" s="23" t="s">
        <v>641</v>
      </c>
      <c r="B1317" s="24">
        <v>320</v>
      </c>
      <c r="C1317" s="24">
        <v>14</v>
      </c>
      <c r="D1317" s="21">
        <f t="shared" si="212"/>
        <v>334</v>
      </c>
      <c r="E1317" s="24">
        <v>170</v>
      </c>
      <c r="F1317" s="22">
        <f t="shared" si="213"/>
        <v>0.50898203592814373</v>
      </c>
    </row>
    <row r="1318" spans="1:6" x14ac:dyDescent="0.2">
      <c r="A1318" s="23" t="s">
        <v>642</v>
      </c>
      <c r="B1318" s="24">
        <v>817</v>
      </c>
      <c r="C1318" s="24">
        <v>29</v>
      </c>
      <c r="D1318" s="21">
        <f t="shared" si="212"/>
        <v>846</v>
      </c>
      <c r="E1318" s="24">
        <v>487</v>
      </c>
      <c r="F1318" s="22">
        <f t="shared" si="213"/>
        <v>0.57565011820330969</v>
      </c>
    </row>
    <row r="1319" spans="1:6" x14ac:dyDescent="0.2">
      <c r="A1319" s="23" t="s">
        <v>643</v>
      </c>
      <c r="B1319" s="24">
        <v>231</v>
      </c>
      <c r="C1319" s="24">
        <v>8</v>
      </c>
      <c r="D1319" s="21">
        <f t="shared" si="212"/>
        <v>239</v>
      </c>
      <c r="E1319" s="24">
        <v>150</v>
      </c>
      <c r="F1319" s="22">
        <f t="shared" si="213"/>
        <v>0.62761506276150625</v>
      </c>
    </row>
    <row r="1320" spans="1:6" x14ac:dyDescent="0.2">
      <c r="A1320" s="23" t="s">
        <v>644</v>
      </c>
      <c r="B1320" s="24">
        <v>638</v>
      </c>
      <c r="C1320" s="24">
        <v>50</v>
      </c>
      <c r="D1320" s="21">
        <f t="shared" si="212"/>
        <v>688</v>
      </c>
      <c r="E1320" s="24">
        <v>336</v>
      </c>
      <c r="F1320" s="22">
        <f t="shared" si="213"/>
        <v>0.48837209302325579</v>
      </c>
    </row>
    <row r="1321" spans="1:6" x14ac:dyDescent="0.2">
      <c r="A1321" s="23" t="s">
        <v>645</v>
      </c>
      <c r="B1321" s="24">
        <v>407</v>
      </c>
      <c r="C1321" s="24">
        <v>27</v>
      </c>
      <c r="D1321" s="21">
        <f t="shared" si="212"/>
        <v>434</v>
      </c>
      <c r="E1321" s="24">
        <v>213</v>
      </c>
      <c r="F1321" s="22">
        <f t="shared" si="213"/>
        <v>0.49078341013824883</v>
      </c>
    </row>
    <row r="1322" spans="1:6" x14ac:dyDescent="0.2">
      <c r="A1322" s="23" t="s">
        <v>646</v>
      </c>
      <c r="B1322" s="24">
        <v>994</v>
      </c>
      <c r="C1322" s="24">
        <v>50</v>
      </c>
      <c r="D1322" s="21">
        <f t="shared" si="212"/>
        <v>1044</v>
      </c>
      <c r="E1322" s="24">
        <v>510</v>
      </c>
      <c r="F1322" s="22">
        <f t="shared" si="213"/>
        <v>0.4885057471264368</v>
      </c>
    </row>
    <row r="1323" spans="1:6" x14ac:dyDescent="0.2">
      <c r="A1323" s="23" t="s">
        <v>647</v>
      </c>
      <c r="B1323" s="24">
        <v>1139</v>
      </c>
      <c r="C1323" s="24">
        <v>58</v>
      </c>
      <c r="D1323" s="21">
        <f t="shared" si="212"/>
        <v>1197</v>
      </c>
      <c r="E1323" s="24">
        <v>569</v>
      </c>
      <c r="F1323" s="22">
        <f t="shared" si="213"/>
        <v>0.4753550543024227</v>
      </c>
    </row>
    <row r="1324" spans="1:6" x14ac:dyDescent="0.2">
      <c r="A1324" s="23" t="s">
        <v>841</v>
      </c>
      <c r="B1324" s="24">
        <v>656</v>
      </c>
      <c r="C1324" s="24">
        <v>47</v>
      </c>
      <c r="D1324" s="21">
        <f t="shared" si="212"/>
        <v>703</v>
      </c>
      <c r="E1324" s="24">
        <v>381</v>
      </c>
      <c r="F1324" s="22">
        <f t="shared" si="213"/>
        <v>0.54196301564722615</v>
      </c>
    </row>
    <row r="1325" spans="1:6" x14ac:dyDescent="0.2">
      <c r="A1325" s="23" t="s">
        <v>842</v>
      </c>
      <c r="B1325" s="24">
        <v>810</v>
      </c>
      <c r="C1325" s="24">
        <v>42</v>
      </c>
      <c r="D1325" s="21">
        <f t="shared" si="212"/>
        <v>852</v>
      </c>
      <c r="E1325" s="24">
        <v>439</v>
      </c>
      <c r="F1325" s="22">
        <f t="shared" si="213"/>
        <v>0.51525821596244137</v>
      </c>
    </row>
    <row r="1326" spans="1:6" x14ac:dyDescent="0.2">
      <c r="A1326" s="23" t="s">
        <v>843</v>
      </c>
      <c r="B1326" s="24">
        <v>789</v>
      </c>
      <c r="C1326" s="24">
        <v>56</v>
      </c>
      <c r="D1326" s="21">
        <f t="shared" si="212"/>
        <v>845</v>
      </c>
      <c r="E1326" s="24">
        <v>462</v>
      </c>
      <c r="F1326" s="22">
        <f t="shared" si="213"/>
        <v>0.54674556213017755</v>
      </c>
    </row>
    <row r="1327" spans="1:6" x14ac:dyDescent="0.2">
      <c r="A1327" s="23" t="s">
        <v>844</v>
      </c>
      <c r="B1327" s="24">
        <v>944</v>
      </c>
      <c r="C1327" s="24">
        <v>52</v>
      </c>
      <c r="D1327" s="21">
        <f t="shared" si="212"/>
        <v>996</v>
      </c>
      <c r="E1327" s="24">
        <v>534</v>
      </c>
      <c r="F1327" s="22">
        <f t="shared" si="213"/>
        <v>0.53614457831325302</v>
      </c>
    </row>
    <row r="1328" spans="1:6" x14ac:dyDescent="0.2">
      <c r="A1328" s="23" t="s">
        <v>845</v>
      </c>
      <c r="B1328" s="24">
        <v>587</v>
      </c>
      <c r="C1328" s="24">
        <v>18</v>
      </c>
      <c r="D1328" s="21">
        <f t="shared" si="212"/>
        <v>605</v>
      </c>
      <c r="E1328" s="24">
        <v>333</v>
      </c>
      <c r="F1328" s="22">
        <f t="shared" si="213"/>
        <v>0.5504132231404959</v>
      </c>
    </row>
    <row r="1329" spans="1:9" x14ac:dyDescent="0.2">
      <c r="A1329" s="23" t="s">
        <v>846</v>
      </c>
      <c r="B1329" s="24">
        <v>515</v>
      </c>
      <c r="C1329" s="24">
        <v>19</v>
      </c>
      <c r="D1329" s="21">
        <f t="shared" si="212"/>
        <v>534</v>
      </c>
      <c r="E1329" s="24">
        <v>347</v>
      </c>
      <c r="F1329" s="22">
        <f t="shared" si="213"/>
        <v>0.64981273408239704</v>
      </c>
      <c r="I1329" s="1">
        <v>3</v>
      </c>
    </row>
    <row r="1330" spans="1:9" x14ac:dyDescent="0.2">
      <c r="A1330" s="23" t="s">
        <v>132</v>
      </c>
      <c r="B1330" s="42"/>
      <c r="C1330" s="42"/>
      <c r="D1330" s="42"/>
      <c r="E1330" s="24">
        <v>1161</v>
      </c>
      <c r="F1330" s="30"/>
    </row>
    <row r="1331" spans="1:9" x14ac:dyDescent="0.2">
      <c r="A1331" s="2" t="s">
        <v>1</v>
      </c>
      <c r="B1331" s="9">
        <f>SUM(B1310:B1330)</f>
        <v>13472</v>
      </c>
      <c r="C1331" s="9">
        <f>SUM(C1310:C1330)</f>
        <v>684</v>
      </c>
      <c r="D1331" s="9">
        <f>SUM(D1310:D1330)</f>
        <v>14156</v>
      </c>
      <c r="E1331" s="9">
        <f>SUM(E1310:E1330)</f>
        <v>8877</v>
      </c>
      <c r="F1331" s="14">
        <f t="shared" ref="F1331:F1335" si="214">E1331/D1331</f>
        <v>0.6270839220118678</v>
      </c>
    </row>
    <row r="1333" spans="1:9" x14ac:dyDescent="0.2">
      <c r="A1333" s="2" t="s">
        <v>648</v>
      </c>
      <c r="B1333" s="9">
        <f>B1288+B1282+B1306+B1331</f>
        <v>22005</v>
      </c>
      <c r="C1333" s="9">
        <f>C1288+C1282+C1306+C1331</f>
        <v>1309</v>
      </c>
      <c r="D1333" s="9">
        <f>D1288+D1282+D1306+D1331</f>
        <v>23314</v>
      </c>
      <c r="E1333" s="9">
        <f>E1288+E1282+E1306+E1331</f>
        <v>15016</v>
      </c>
      <c r="F1333" s="14">
        <f t="shared" si="214"/>
        <v>0.64407652054559494</v>
      </c>
    </row>
    <row r="1335" spans="1:9" x14ac:dyDescent="0.2">
      <c r="A1335" s="2" t="s">
        <v>673</v>
      </c>
      <c r="B1335" s="9">
        <f>B1333+B1273+B1234+B1209+B1122+B1088+B1058+B1027+B978+B931+B882+B842+B811+B760+B741+B717+B697+B671+B649+B622+B602+B578+B552+B527+B508+B483+B464+B414+B337+B256+B202+B142+B112+B81+B44</f>
        <v>839406</v>
      </c>
      <c r="C1335" s="9">
        <f>C1333+C1273+C1234+C1209+C1122+C1088+C1058+C1027+C978+C931+C882+C842+C811+C760+C741+C717+C697+C671+C649+C622+C602+C578+C552+C527+C508+C483+C464+C414+C337+C256+C202+C142+C112+C81+C44</f>
        <v>78284</v>
      </c>
      <c r="D1335" s="9">
        <f>D1333+D1273+D1234+D1209+D1122+D1088+D1058+D1027+D978+D931+D882+D842+D811+D760+D741+D717+D697+D671+D649+D622+D602+D578+D552+D527+D508+D483+D464+D414+D337+D256+D202+D142+D112+D81+D44</f>
        <v>917612</v>
      </c>
      <c r="E1335" s="9">
        <f>E1333+E1273+E1234+E1209+E1122+E1088+E1058+E1027+E978+E931+E882+E842+E811+E760+E741+E717+E697+E671+E649+E622+E602+E578+E552+E527+E508+E483+E464+E414+E337+E256+E202+E142+E112+E81+E44</f>
        <v>612536</v>
      </c>
      <c r="F1335" s="14">
        <f t="shared" si="214"/>
        <v>0.66753268265890153</v>
      </c>
    </row>
  </sheetData>
  <printOptions horizontalCentered="1"/>
  <pageMargins left="0.25" right="0.25" top="0.75" bottom="0.75" header="0.3" footer="0.3"/>
  <pageSetup orientation="portrait" r:id="rId1"/>
  <headerFooter>
    <oddHeader>&amp;C&amp;"Arial,Bold"&amp;10VOTING STATISTICS BY LEGISLATIVE DISTRICT BY PRECINCT
General Election           November 6, 2018</oddHeader>
    <oddFooter>&amp;C&amp;"Arial,Italic"&amp;10Page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</dc:creator>
  <cp:lastModifiedBy>Lisa Mason</cp:lastModifiedBy>
  <cp:lastPrinted>2019-03-11T20:46:09Z</cp:lastPrinted>
  <dcterms:created xsi:type="dcterms:W3CDTF">2016-05-25T14:04:38Z</dcterms:created>
  <dcterms:modified xsi:type="dcterms:W3CDTF">2019-03-11T21:59:23Z</dcterms:modified>
</cp:coreProperties>
</file>